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POTOKI SKŘÍŽALA\2022\Výměna kolejnic Hranice - Jistebník\KONEČNÝ\"/>
    </mc:Choice>
  </mc:AlternateContent>
  <bookViews>
    <workbookView xWindow="0" yWindow="0" windowWidth="23040" windowHeight="9204"/>
  </bookViews>
  <sheets>
    <sheet name="Rekapitulace stavby" sheetId="1" r:id="rId1"/>
    <sheet name="SO 01 - Výměna kolejnic H..." sheetId="2" r:id="rId2"/>
    <sheet name="SO 02 - Výměna kolejnic H..." sheetId="3" r:id="rId3"/>
    <sheet name="VON - Výměna kolejnic v ú..." sheetId="4" r:id="rId4"/>
  </sheets>
  <definedNames>
    <definedName name="_xlnm._FilterDatabase" localSheetId="1" hidden="1">'SO 01 - Výměna kolejnic H...'!$C$118:$K$187</definedName>
    <definedName name="_xlnm._FilterDatabase" localSheetId="2" hidden="1">'SO 02 - Výměna kolejnic H...'!$C$118:$K$187</definedName>
    <definedName name="_xlnm._FilterDatabase" localSheetId="3" hidden="1">'VON - Výměna kolejnic v ú...'!$C$116:$K$129</definedName>
    <definedName name="_xlnm.Print_Titles" localSheetId="0">'Rekapitulace stavby'!$92:$92</definedName>
    <definedName name="_xlnm.Print_Titles" localSheetId="1">'SO 01 - Výměna kolejnic H...'!$118:$118</definedName>
    <definedName name="_xlnm.Print_Titles" localSheetId="2">'SO 02 - Výměna kolejnic H...'!$118:$118</definedName>
    <definedName name="_xlnm.Print_Titles" localSheetId="3">'VON - Výměna kolejnic v ú...'!$116:$116</definedName>
    <definedName name="_xlnm.Print_Area" localSheetId="0">'Rekapitulace stavby'!$D$4:$AO$76,'Rekapitulace stavby'!$C$82:$AQ$98</definedName>
    <definedName name="_xlnm.Print_Area" localSheetId="1">'SO 01 - Výměna kolejnic H...'!$C$4:$J$39,'SO 01 - Výměna kolejnic H...'!$C$50:$J$76,'SO 01 - Výměna kolejnic H...'!$C$82:$J$100,'SO 01 - Výměna kolejnic H...'!$C$106:$K$187</definedName>
    <definedName name="_xlnm.Print_Area" localSheetId="2">'SO 02 - Výměna kolejnic H...'!$C$4:$J$39,'SO 02 - Výměna kolejnic H...'!$C$50:$J$76,'SO 02 - Výměna kolejnic H...'!$C$82:$J$100,'SO 02 - Výměna kolejnic H...'!$C$106:$K$187</definedName>
    <definedName name="_xlnm.Print_Area" localSheetId="3">'VON - Výměna kolejnic v ú...'!$C$4:$J$39,'VON - Výměna kolejnic v ú...'!$C$50:$J$76,'VON - Výměna kolejnic v ú...'!$C$82:$J$98,'VON - Výměna kolejnic v ú...'!$C$104:$K$129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92" i="4"/>
  <c r="J17" i="4"/>
  <c r="J12" i="4"/>
  <c r="J111" i="4" s="1"/>
  <c r="E7" i="4"/>
  <c r="E107" i="4"/>
  <c r="J37" i="3"/>
  <c r="J36" i="3"/>
  <c r="AY96" i="1" s="1"/>
  <c r="J35" i="3"/>
  <c r="AX96" i="1" s="1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/>
  <c r="J17" i="3"/>
  <c r="J12" i="3"/>
  <c r="J89" i="3" s="1"/>
  <c r="E7" i="3"/>
  <c r="E109" i="3" s="1"/>
  <c r="J37" i="2"/>
  <c r="J36" i="2"/>
  <c r="AY95" i="1" s="1"/>
  <c r="J35" i="2"/>
  <c r="AX95" i="1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 s="1"/>
  <c r="J20" i="2"/>
  <c r="J18" i="2"/>
  <c r="E18" i="2"/>
  <c r="F116" i="2" s="1"/>
  <c r="J17" i="2"/>
  <c r="J12" i="2"/>
  <c r="J89" i="2"/>
  <c r="E7" i="2"/>
  <c r="E109" i="2" s="1"/>
  <c r="L90" i="1"/>
  <c r="AM90" i="1"/>
  <c r="AM89" i="1"/>
  <c r="L89" i="1"/>
  <c r="AM87" i="1"/>
  <c r="L87" i="1"/>
  <c r="L85" i="1"/>
  <c r="L84" i="1"/>
  <c r="BK177" i="2"/>
  <c r="J166" i="2"/>
  <c r="J150" i="2"/>
  <c r="J155" i="2"/>
  <c r="BK144" i="2"/>
  <c r="J137" i="3"/>
  <c r="J122" i="4"/>
  <c r="J170" i="2"/>
  <c r="BK157" i="2"/>
  <c r="BK139" i="2"/>
  <c r="BK144" i="3"/>
  <c r="J177" i="3"/>
  <c r="BK166" i="3"/>
  <c r="BK177" i="3"/>
  <c r="BK128" i="4"/>
  <c r="J180" i="2"/>
  <c r="J173" i="2"/>
  <c r="BK153" i="2"/>
  <c r="BK133" i="2"/>
  <c r="J153" i="2"/>
  <c r="J141" i="2"/>
  <c r="BK122" i="2"/>
  <c r="AS94" i="1"/>
  <c r="BK128" i="3"/>
  <c r="BK122" i="3"/>
  <c r="BK157" i="3"/>
  <c r="J170" i="3"/>
  <c r="BK184" i="3"/>
  <c r="J163" i="3"/>
  <c r="BK173" i="3"/>
  <c r="J128" i="3"/>
  <c r="J119" i="4"/>
  <c r="J184" i="2"/>
  <c r="J157" i="2"/>
  <c r="J147" i="2"/>
  <c r="J155" i="3"/>
  <c r="J125" i="4"/>
  <c r="J177" i="2"/>
  <c r="BK170" i="2"/>
  <c r="BK159" i="2"/>
  <c r="BK147" i="2"/>
  <c r="BK161" i="2"/>
  <c r="BK128" i="2"/>
  <c r="J135" i="2"/>
  <c r="BK125" i="2"/>
  <c r="BK141" i="2"/>
  <c r="J131" i="3"/>
  <c r="BK125" i="3"/>
  <c r="BK161" i="3"/>
  <c r="J161" i="3"/>
  <c r="BK147" i="3"/>
  <c r="J150" i="3"/>
  <c r="BK153" i="3"/>
  <c r="J153" i="3"/>
  <c r="BK135" i="3"/>
  <c r="BK125" i="4"/>
  <c r="BK180" i="2"/>
  <c r="BK166" i="2"/>
  <c r="BK155" i="2"/>
  <c r="J163" i="2"/>
  <c r="BK150" i="2"/>
  <c r="BK135" i="2"/>
  <c r="BK131" i="2"/>
  <c r="J131" i="2"/>
  <c r="J133" i="2"/>
  <c r="J133" i="3"/>
  <c r="J139" i="3"/>
  <c r="J184" i="3"/>
  <c r="J173" i="3"/>
  <c r="J122" i="3"/>
  <c r="J135" i="3"/>
  <c r="BK180" i="3"/>
  <c r="J144" i="3"/>
  <c r="BK155" i="3"/>
  <c r="J128" i="4"/>
  <c r="J161" i="2"/>
  <c r="BK137" i="2"/>
  <c r="J139" i="2"/>
  <c r="J137" i="2"/>
  <c r="J122" i="2"/>
  <c r="BK137" i="3"/>
  <c r="BK141" i="3"/>
  <c r="BK163" i="3"/>
  <c r="J166" i="3"/>
  <c r="J157" i="3"/>
  <c r="J180" i="3"/>
  <c r="BK150" i="3"/>
  <c r="J147" i="3"/>
  <c r="BK119" i="4"/>
  <c r="BK184" i="2"/>
  <c r="BK163" i="2"/>
  <c r="J159" i="2"/>
  <c r="J125" i="2"/>
  <c r="J141" i="3"/>
  <c r="BK159" i="3"/>
  <c r="BK133" i="3"/>
  <c r="J125" i="3"/>
  <c r="BK122" i="4"/>
  <c r="BK173" i="2"/>
  <c r="J144" i="2"/>
  <c r="J128" i="2"/>
  <c r="BK139" i="3"/>
  <c r="BK170" i="3"/>
  <c r="J159" i="3"/>
  <c r="BK131" i="3"/>
  <c r="BK121" i="2" l="1"/>
  <c r="J121" i="2"/>
  <c r="J98" i="2" s="1"/>
  <c r="P165" i="2"/>
  <c r="P121" i="3"/>
  <c r="P120" i="3" s="1"/>
  <c r="R121" i="2"/>
  <c r="R120" i="2" s="1"/>
  <c r="R119" i="2" s="1"/>
  <c r="BK121" i="3"/>
  <c r="J121" i="3" s="1"/>
  <c r="J98" i="3" s="1"/>
  <c r="BK120" i="3"/>
  <c r="BK119" i="3" s="1"/>
  <c r="J119" i="3" s="1"/>
  <c r="J96" i="3" s="1"/>
  <c r="T165" i="3"/>
  <c r="R165" i="2"/>
  <c r="P121" i="2"/>
  <c r="P120" i="2"/>
  <c r="P119" i="2" s="1"/>
  <c r="AU95" i="1" s="1"/>
  <c r="BK165" i="3"/>
  <c r="J165" i="3"/>
  <c r="J99" i="3" s="1"/>
  <c r="BK118" i="4"/>
  <c r="BK117" i="4" s="1"/>
  <c r="J117" i="4" s="1"/>
  <c r="J96" i="4" s="1"/>
  <c r="T121" i="2"/>
  <c r="T120" i="2" s="1"/>
  <c r="T119" i="2" s="1"/>
  <c r="T121" i="3"/>
  <c r="T120" i="3"/>
  <c r="T119" i="3" s="1"/>
  <c r="T165" i="2"/>
  <c r="R165" i="3"/>
  <c r="P118" i="4"/>
  <c r="P117" i="4" s="1"/>
  <c r="AU97" i="1" s="1"/>
  <c r="BK165" i="2"/>
  <c r="J165" i="2" s="1"/>
  <c r="J99" i="2" s="1"/>
  <c r="P165" i="3"/>
  <c r="R118" i="4"/>
  <c r="R117" i="4"/>
  <c r="R121" i="3"/>
  <c r="R120" i="3"/>
  <c r="R119" i="3" s="1"/>
  <c r="T118" i="4"/>
  <c r="T117" i="4" s="1"/>
  <c r="J92" i="4"/>
  <c r="F114" i="4"/>
  <c r="J91" i="4"/>
  <c r="J89" i="4"/>
  <c r="BE125" i="4"/>
  <c r="E85" i="4"/>
  <c r="BE119" i="4"/>
  <c r="BE128" i="4"/>
  <c r="BE122" i="4"/>
  <c r="BE139" i="3"/>
  <c r="BE184" i="3"/>
  <c r="BE135" i="3"/>
  <c r="BE141" i="3"/>
  <c r="BE180" i="3"/>
  <c r="F92" i="3"/>
  <c r="J113" i="3"/>
  <c r="J91" i="3"/>
  <c r="BE122" i="3"/>
  <c r="BE155" i="3"/>
  <c r="BE177" i="3"/>
  <c r="BE128" i="3"/>
  <c r="BE150" i="3"/>
  <c r="BK120" i="2"/>
  <c r="J120" i="2"/>
  <c r="J97" i="2"/>
  <c r="BE137" i="3"/>
  <c r="BE147" i="3"/>
  <c r="J92" i="3"/>
  <c r="BE131" i="3"/>
  <c r="BE161" i="3"/>
  <c r="BE170" i="3"/>
  <c r="E85" i="3"/>
  <c r="BE144" i="3"/>
  <c r="BE153" i="3"/>
  <c r="BE157" i="3"/>
  <c r="BE166" i="3"/>
  <c r="BE125" i="3"/>
  <c r="BE133" i="3"/>
  <c r="BE159" i="3"/>
  <c r="BE163" i="3"/>
  <c r="BE173" i="3"/>
  <c r="F92" i="2"/>
  <c r="E85" i="2"/>
  <c r="J116" i="2"/>
  <c r="BE122" i="2"/>
  <c r="BE135" i="2"/>
  <c r="J113" i="2"/>
  <c r="BE128" i="2"/>
  <c r="BE137" i="2"/>
  <c r="BE150" i="2"/>
  <c r="J91" i="2"/>
  <c r="BE133" i="2"/>
  <c r="BE125" i="2"/>
  <c r="BE139" i="2"/>
  <c r="BE141" i="2"/>
  <c r="BE147" i="2"/>
  <c r="BE153" i="2"/>
  <c r="BE159" i="2"/>
  <c r="BE131" i="2"/>
  <c r="BE144" i="2"/>
  <c r="BE155" i="2"/>
  <c r="BE157" i="2"/>
  <c r="BE161" i="2"/>
  <c r="BE163" i="2"/>
  <c r="BE166" i="2"/>
  <c r="BE170" i="2"/>
  <c r="BE173" i="2"/>
  <c r="BE177" i="2"/>
  <c r="BE180" i="2"/>
  <c r="BE184" i="2"/>
  <c r="F36" i="2"/>
  <c r="BC95" i="1" s="1"/>
  <c r="F35" i="4"/>
  <c r="BB97" i="1" s="1"/>
  <c r="J34" i="3"/>
  <c r="AW96" i="1" s="1"/>
  <c r="F34" i="3"/>
  <c r="BA96" i="1"/>
  <c r="F37" i="2"/>
  <c r="BD95" i="1" s="1"/>
  <c r="F35" i="3"/>
  <c r="BB96" i="1"/>
  <c r="F36" i="3"/>
  <c r="BC96" i="1" s="1"/>
  <c r="F34" i="2"/>
  <c r="BA95" i="1"/>
  <c r="J34" i="4"/>
  <c r="AW97" i="1" s="1"/>
  <c r="F36" i="4"/>
  <c r="BC97" i="1" s="1"/>
  <c r="F37" i="4"/>
  <c r="BD97" i="1" s="1"/>
  <c r="F35" i="2"/>
  <c r="BB95" i="1"/>
  <c r="F34" i="4"/>
  <c r="BA97" i="1" s="1"/>
  <c r="F37" i="3"/>
  <c r="BD96" i="1"/>
  <c r="J34" i="2"/>
  <c r="AW95" i="1"/>
  <c r="J120" i="3" l="1"/>
  <c r="J97" i="3" s="1"/>
  <c r="P119" i="3"/>
  <c r="AU96" i="1"/>
  <c r="J118" i="4"/>
  <c r="J97" i="4" s="1"/>
  <c r="BK119" i="2"/>
  <c r="J119" i="2"/>
  <c r="AU94" i="1"/>
  <c r="J30" i="4"/>
  <c r="AG97" i="1"/>
  <c r="J33" i="2"/>
  <c r="AV95" i="1" s="1"/>
  <c r="AT95" i="1" s="1"/>
  <c r="F33" i="3"/>
  <c r="AZ96" i="1"/>
  <c r="J30" i="3"/>
  <c r="AG96" i="1"/>
  <c r="J33" i="4"/>
  <c r="AV97" i="1" s="1"/>
  <c r="AT97" i="1" s="1"/>
  <c r="BA94" i="1"/>
  <c r="W30" i="1" s="1"/>
  <c r="F33" i="4"/>
  <c r="AZ97" i="1" s="1"/>
  <c r="F33" i="2"/>
  <c r="AZ95" i="1"/>
  <c r="J33" i="3"/>
  <c r="AV96" i="1" s="1"/>
  <c r="AT96" i="1" s="1"/>
  <c r="J30" i="2"/>
  <c r="AG95" i="1"/>
  <c r="BB94" i="1"/>
  <c r="AX94" i="1" s="1"/>
  <c r="BC94" i="1"/>
  <c r="AY94" i="1"/>
  <c r="BD94" i="1"/>
  <c r="W33" i="1" s="1"/>
  <c r="AN97" i="1" l="1"/>
  <c r="AN96" i="1"/>
  <c r="J39" i="4"/>
  <c r="AN95" i="1"/>
  <c r="J96" i="2"/>
  <c r="J39" i="3"/>
  <c r="J39" i="2"/>
  <c r="AW94" i="1"/>
  <c r="AK30" i="1" s="1"/>
  <c r="W32" i="1"/>
  <c r="AZ94" i="1"/>
  <c r="AV94" i="1" s="1"/>
  <c r="AK29" i="1" s="1"/>
  <c r="W31" i="1"/>
  <c r="AG94" i="1"/>
  <c r="AK26" i="1" l="1"/>
  <c r="AK35" i="1" s="1"/>
  <c r="W29" i="1"/>
  <c r="AT94" i="1"/>
  <c r="AN94" i="1" l="1"/>
</calcChain>
</file>

<file path=xl/sharedStrings.xml><?xml version="1.0" encoding="utf-8"?>
<sst xmlns="http://schemas.openxmlformats.org/spreadsheetml/2006/main" count="1710" uniqueCount="303">
  <si>
    <t>Export Komplet</t>
  </si>
  <si>
    <t/>
  </si>
  <si>
    <t>2.0</t>
  </si>
  <si>
    <t>ZAMOK</t>
  </si>
  <si>
    <t>False</t>
  </si>
  <si>
    <t>{a65f100f-03a8-4c59-a51c-07e8f4c782ca}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</si>
  <si>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</si>
  <si>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</si>
  <si>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</si>
  <si>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</si>
  <si>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</si>
  <si>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</si>
  <si>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</si>
  <si>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</si>
  <si>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</si>
  <si>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</si>
  <si>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</si>
  <si>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Hranice na Moravě – Jistebník</t>
  </si>
  <si>
    <t>KSO:</t>
  </si>
  <si>
    <t>CC-CZ:</t>
  </si>
  <si>
    <t>Místo:</t>
  </si>
  <si>
    <t>PS Suchdol n.O.</t>
  </si>
  <si>
    <t>Datum:</t>
  </si>
  <si>
    <t>25. 1. 2022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</si>
  <si>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</si>
  <si>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</si>
  <si>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</si>
  <si>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</si>
  <si>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</si>
  <si>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</si>
  <si>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</si>
  <si>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</si>
  <si>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</si>
  <si>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</si>
  <si>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</si>
  <si>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</si>
  <si>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</si>
  <si>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</si>
  <si>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</si>
  <si>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</si>
  <si>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</si>
  <si>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</si>
  <si>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</si>
  <si>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</si>
  <si>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</si>
  <si>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</si>
  <si>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</si>
  <si>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</si>
  <si>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</si>
  <si>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</si>
  <si>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</si>
  <si>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</si>
  <si>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</si>
  <si>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</si>
  <si>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</si>
  <si>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</si>
  <si>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</si>
  <si>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</si>
  <si>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</si>
  <si>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</si>
  <si>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</si>
  <si>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</si>
  <si>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</si>
  <si>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</si>
  <si>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</si>
  <si>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</si>
  <si>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</si>
  <si>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</si>
  <si>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</si>
  <si>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</si>
  <si>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</si>
  <si>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</si>
  <si>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</si>
  <si>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</si>
  <si>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</si>
  <si>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</si>
  <si>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</si>
  <si>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</si>
  <si>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</si>
  <si>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</si>
  <si>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</si>
  <si>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</si>
  <si>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</si>
  <si>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kolejnic Hranice na Moravě – Polom 1 TK km 215,415 – 216,135</t>
  </si>
  <si>
    <t>STA</t>
  </si>
  <si>
    <t>1</t>
  </si>
  <si>
    <t>{f56c53da-abcc-424d-a0ce-02894194d178}</t>
  </si>
  <si>
    <t>2</t>
  </si>
  <si>
    <t>SO 02</t>
  </si>
  <si>
    <t>Výměna kolejnic Hranice na Moravě – Polom 2 TK km 215,415 – 216,135</t>
  </si>
  <si>
    <t>{d2cf7388-ce11-4d0f-b622-3e0ccf4ffe68}</t>
  </si>
  <si>
    <t>VON</t>
  </si>
  <si>
    <t>Výměna kolejnic v úseku Hranice na Moravě - Jistebník</t>
  </si>
  <si>
    <t>{ff83764f-3268-4935-8051-1c98d4a61f86}</t>
  </si>
  <si>
    <t>KRYCÍ LIST SOUPISU PRACÍ</t>
  </si>
  <si>
    <t>Objekt:</t>
  </si>
  <si>
    <t>SO 01 - Výměna kolejnic Hranice na Moravě – Polom 1 TK km 215,415 – 216,135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</si>
  <si>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</si>
  <si>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</si>
  <si>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</si>
  <si>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</si>
  <si>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</si>
  <si>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</si>
  <si>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</si>
  <si>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</si>
  <si>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</si>
  <si>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</si>
  <si>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</si>
  <si>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</si>
  <si>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</si>
  <si>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</si>
  <si>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</si>
  <si>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</si>
  <si>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</si>
  <si>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</si>
  <si>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</si>
  <si>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</si>
  <si>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</si>
  <si>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</si>
  <si>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</si>
  <si>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</si>
  <si>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</si>
  <si>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</si>
  <si>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</si>
  <si>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5907050110</t>
  </si>
  <si>
    <t>Dělení kolejnic kyslíkem soustavy UIC60 nebo R65</t>
  </si>
  <si>
    <t>kus</t>
  </si>
  <si>
    <t>Sborník UOŽI 01 2021</t>
  </si>
  <si>
    <t>4</t>
  </si>
  <si>
    <t>-1431780174</t>
  </si>
  <si>
    <t>PP</t>
  </si>
  <si>
    <t>Dělení kolejnic kyslíkem soustavy UIC60 nebo R65. Poznámka: 1. V cenách jsou započteny náklady na manipulaci, podložení, označení a provedení řezu kolejnice.</t>
  </si>
  <si>
    <t>P</t>
  </si>
  <si>
    <t>Poznámka k položce:_x000D_
Řez=kus</t>
  </si>
  <si>
    <t>5907050010</t>
  </si>
  <si>
    <t>Dělení kolejnic řezáním nebo rozbroušením soustavy UIC60 nebo R65</t>
  </si>
  <si>
    <t>1995956411</t>
  </si>
  <si>
    <t>Dělení kolejnic řezáním nebo rozbroušením soustavy UIC60 nebo R65. Poznámka: 1. V cenách jsou započteny náklady na manipulaci, podložení, označení a provedení řezu kolejnice.</t>
  </si>
  <si>
    <t>3</t>
  </si>
  <si>
    <t>5907025460</t>
  </si>
  <si>
    <t>Výměna kolejnicových pásů současně s výměnou pryžové podložky tv. UIC60 rozdělení "u"</t>
  </si>
  <si>
    <t>m</t>
  </si>
  <si>
    <t>588425688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</si>
  <si>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</si>
  <si>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</si>
  <si>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5908052010</t>
  </si>
  <si>
    <t>Výměna podložky pryžové pod patu kolejnice</t>
  </si>
  <si>
    <t>566253969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</si>
  <si>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</si>
  <si>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5908053060</t>
  </si>
  <si>
    <t>Výměna drobného kolejiva vložka vodící úhlová vnější</t>
  </si>
  <si>
    <t>-2126981320</t>
  </si>
  <si>
    <t>Výměna drobného kolejiva vložka vodící úhlová vnější. Poznámka: 1. V cenách jsou započteny náklady na demontáž upevňovadel, výměnu součásti, montáž upevňovadel a ošetření součástí mazivem. 2. V cenách nejsou obsaženy náklady na dodávku materiálu.</t>
  </si>
  <si>
    <t>6</t>
  </si>
  <si>
    <t>5910020010</t>
  </si>
  <si>
    <t>Svařování kolejnic termitem plný předehřev standardní spára svar sériový tv. UIC60</t>
  </si>
  <si>
    <t>svar</t>
  </si>
  <si>
    <t>-1895915402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</si>
  <si>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</si>
  <si>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</t>
  </si>
  <si>
    <t>5910020910</t>
  </si>
  <si>
    <t>Svařování kolejnic termitem plný předehřev příplatek typ kolejnic R350HT</t>
  </si>
  <si>
    <t>-1592197834</t>
  </si>
  <si>
    <t>Svařování kolejnic termitem plný předehřev příplatek typ kolejnic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</si>
  <si>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</t>
  </si>
  <si>
    <t>5910035010</t>
  </si>
  <si>
    <t>Dosažení dovolené upínací teploty v BK prodloužením kolejnicového pásu v koleji tv. UIC60</t>
  </si>
  <si>
    <t>-936322003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</si>
  <si>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</si>
  <si>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9</t>
  </si>
  <si>
    <t>5910040230</t>
  </si>
  <si>
    <t>Umožnění volné dilatace kolejnice bez demontáže nebo montáže upevňovadel s osazením a odstraněním kluzných podložek rozdělení pražců "u"</t>
  </si>
  <si>
    <t>1936272679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</si>
  <si>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</si>
  <si>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</t>
  </si>
  <si>
    <t>5910040330</t>
  </si>
  <si>
    <t>Umožnění volné dilatace kolejnice demontáž upevňovadel s osazením kluzných podložek rozdělení pražců "u"</t>
  </si>
  <si>
    <t>-1283176745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</si>
  <si>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</si>
  <si>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</t>
  </si>
  <si>
    <t>5910040430</t>
  </si>
  <si>
    <t>Umožnění volné dilatace kolejnice montáž upevňovadel s odstraněním kluzných podložek rozdělení pražců "u"</t>
  </si>
  <si>
    <t>1557137880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</si>
  <si>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</si>
  <si>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</t>
  </si>
  <si>
    <t>5910045030</t>
  </si>
  <si>
    <t>Zajištění polohy kolejnice bočními válečkovými opěrkami rozdělení pražců "u"</t>
  </si>
  <si>
    <t>-1525963214</t>
  </si>
  <si>
    <t>Zajištění polohy kolejnice bočními válečkovými opěrkami rozdělení pražců "u". Poznámka: 1. V cenách jsou započteny náklady na montáž a demontáž bočních opěrek v oblouku o malém poloměru.</t>
  </si>
  <si>
    <t>13</t>
  </si>
  <si>
    <t>7497371630</t>
  </si>
  <si>
    <t>Demontáže zařízení trakčního vedení svodu propojení nebo ukolejnění na elektrizovaných tratích nebo v kolejových obvodech</t>
  </si>
  <si>
    <t>47744472</t>
  </si>
  <si>
    <t>Demontáže zařízení trakčního vedení svodu propojení nebo ukolejnění na elektrizovaných tratích nebo v kolejových obvodech - demontáž stávajícího zařízení se všemi pomocnými doplňujícími úpravami</t>
  </si>
  <si>
    <t>14</t>
  </si>
  <si>
    <t>7497351560</t>
  </si>
  <si>
    <t>Montáž přímého ukolejnění na elektrizovaných tratích nebo v kolejových obvodech</t>
  </si>
  <si>
    <t>-1723375748</t>
  </si>
  <si>
    <t>7592007162</t>
  </si>
  <si>
    <t>Demontáž balízy upevněné pomocí systému Vortok</t>
  </si>
  <si>
    <t>348526938</t>
  </si>
  <si>
    <t>16</t>
  </si>
  <si>
    <t>7592005162</t>
  </si>
  <si>
    <t>Montáž balízy do kolejiště pomocí systému Vortok</t>
  </si>
  <si>
    <t>-284837982</t>
  </si>
  <si>
    <t>17</t>
  </si>
  <si>
    <t>M</t>
  </si>
  <si>
    <t>5958158030</t>
  </si>
  <si>
    <t>Podložka pryžová pod patu kolejnice WU 7 174x152x7 (Vossloh)</t>
  </si>
  <si>
    <t>128</t>
  </si>
  <si>
    <t>1596127012</t>
  </si>
  <si>
    <t>18</t>
  </si>
  <si>
    <t>5958155000</t>
  </si>
  <si>
    <t>Úhlové vodicí vložky Wfp 14K 600 základní 12</t>
  </si>
  <si>
    <t>2071861015</t>
  </si>
  <si>
    <t>OST</t>
  </si>
  <si>
    <t>Ostatní</t>
  </si>
  <si>
    <t>19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</si>
  <si>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</si>
  <si>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</si>
  <si>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</si>
  <si>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512</t>
  </si>
  <si>
    <t>1855279207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</si>
  <si>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</si>
  <si>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</si>
  <si>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VV</t>
  </si>
  <si>
    <t>43,222"kolejnicové pásy - nové</t>
  </si>
  <si>
    <t>20</t>
  </si>
  <si>
    <t>9909000400</t>
  </si>
  <si>
    <t>Poplatek za likvidaci plastových součástí</t>
  </si>
  <si>
    <t>1346650400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</si>
  <si>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</si>
  <si>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0,462"pryž.podložky, úhlové vložky - odpad 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</si>
  <si>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</si>
  <si>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</si>
  <si>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-1181057571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</si>
  <si>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</si>
  <si>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</si>
  <si>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1"pryž.podložky, úhlové vložky - odpad - 0,462 t</t>
  </si>
  <si>
    <t>22</t>
  </si>
  <si>
    <t>9902900200</t>
  </si>
  <si>
    <t>Naložení objemnějšího kusového materiálu, vybouraných hmot</t>
  </si>
  <si>
    <t>1209698320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</si>
  <si>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</si>
  <si>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43,222"kolejnicové pásy - odpad</t>
  </si>
  <si>
    <t>23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</si>
  <si>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</si>
  <si>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</si>
  <si>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657600557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</si>
  <si>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</si>
  <si>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24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</si>
  <si>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</si>
  <si>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</si>
  <si>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1003250689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</si>
  <si>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</si>
  <si>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1"pryž.podložky, úhlové vložky - 0,462 t</t>
  </si>
  <si>
    <t>SO 02 - Výměna kolejnic Hranice na Moravě – Polom 2 TK km 215,415 – 216,135</t>
  </si>
  <si>
    <t>-1814296633</t>
  </si>
  <si>
    <t>546929232</t>
  </si>
  <si>
    <t>-1684975550</t>
  </si>
  <si>
    <t>371175721</t>
  </si>
  <si>
    <t>-1700141582</t>
  </si>
  <si>
    <t>-1898229139</t>
  </si>
  <si>
    <t>-467803401</t>
  </si>
  <si>
    <t>1417067000</t>
  </si>
  <si>
    <t>-758140681</t>
  </si>
  <si>
    <t>766164263</t>
  </si>
  <si>
    <t>-1588627676</t>
  </si>
  <si>
    <t>-748757773</t>
  </si>
  <si>
    <t>46687697</t>
  </si>
  <si>
    <t>-641775090</t>
  </si>
  <si>
    <t>-253944967</t>
  </si>
  <si>
    <t>-1260814046</t>
  </si>
  <si>
    <t>126170409</t>
  </si>
  <si>
    <t>-738540325</t>
  </si>
  <si>
    <t>-1042582808</t>
  </si>
  <si>
    <t>1786773591</t>
  </si>
  <si>
    <t>1533011114</t>
  </si>
  <si>
    <t>517623383</t>
  </si>
  <si>
    <t>620150225</t>
  </si>
  <si>
    <t>-1382182276</t>
  </si>
  <si>
    <t>VON - Výměna kolejnic v úseku Hranice na Moravě - Jistebník</t>
  </si>
  <si>
    <t>VRN - Vedlejší rozpočtové náklady</t>
  </si>
  <si>
    <t>VRN</t>
  </si>
  <si>
    <t>Vedlejší rozpočtové náklady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</si>
  <si>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</si>
  <si>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</si>
  <si>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%</t>
  </si>
  <si>
    <t>421932689</t>
  </si>
  <si>
    <t>Poznámka k položce:_x000D_
Základna pro výpočet - ZRN</t>
  </si>
  <si>
    <t>024101001</t>
  </si>
  <si>
    <t>Inženýrská činnost střežení pracovní skupiny zaměstnanců</t>
  </si>
  <si>
    <t>hod</t>
  </si>
  <si>
    <t>1406704610</t>
  </si>
  <si>
    <t>Poznámka k položce:_x000D_
Základna pro výpočet - dotyčné práce</t>
  </si>
  <si>
    <t>033121021</t>
  </si>
  <si>
    <t>Provozní vlivy Rušení prací železničním provozem širá trať nebo dopravny s kolejovým rozvětvením s počtem vlaků za směnu 8,5 hod. přes 50 do 100</t>
  </si>
  <si>
    <t>1598744015</t>
  </si>
  <si>
    <t xml:space="preserve">Poznámka k položce:_x000D_
Základna pro výpočet - dotyčné práce_x000D_
SO 01 - p.č. 1 - 16_x000D_
SO 02 - p.č. 1 - 16_x000D_
_x000D_
</t>
  </si>
  <si>
    <t>033131001</t>
  </si>
  <si>
    <t>Provozní vlivy Organizační zajištění prací při zřizování a udržování BK kolejí a výhybek</t>
  </si>
  <si>
    <t>-693746142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</si>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</sst>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0"/>
      <c r="AQ5" s="20"/>
      <c r="AR5" s="18"/>
      <c r="BE5" s="232" t="s">
        <v>15</v>
      </c>
      <c r="BS5" s="15" t="s">
        <v>6</v>
      </c>
    </row>
    <row r="6" spans="1:74" s="1" customFormat="1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0"/>
      <c r="AQ6" s="20"/>
      <c r="AR6" s="18"/>
      <c r="BE6" s="23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3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3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3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33"/>
      <c r="BS10" s="15" t="s">
        <v>6</v>
      </c>
    </row>
    <row r="11" spans="1:74" s="1" customFormat="1" ht="18.45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33"/>
      <c r="BS11" s="15" t="s">
        <v>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3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33"/>
      <c r="BS13" s="15" t="s">
        <v>6</v>
      </c>
    </row>
    <row r="14" spans="1:74" ht="13.2">
      <c r="B14" s="19"/>
      <c r="C14" s="20"/>
      <c r="D14" s="20"/>
      <c r="E14" s="238" t="s">
        <v>31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33"/>
      <c r="BS14" s="15" t="s">
        <v>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3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3"/>
      <c r="BS16" s="15" t="s">
        <v>4</v>
      </c>
    </row>
    <row r="17" spans="1:71" s="1" customFormat="1" ht="18.45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33"/>
      <c r="BS17" s="15" t="s">
        <v>34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3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3"/>
      <c r="BS19" s="15" t="s">
        <v>6</v>
      </c>
    </row>
    <row r="20" spans="1:71" s="1" customFormat="1" ht="18.45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33"/>
      <c r="BS20" s="15" t="s">
        <v>34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3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3"/>
    </row>
    <row r="23" spans="1:71" s="1" customFormat="1" ht="16.5" customHeight="1">
      <c r="B23" s="19"/>
      <c r="C23" s="20"/>
      <c r="D23" s="20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0"/>
      <c r="AP23" s="20"/>
      <c r="AQ23" s="20"/>
      <c r="AR23" s="18"/>
      <c r="BE23" s="233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3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3"/>
    </row>
    <row r="26" spans="1:71" s="2" customFormat="1" ht="25.95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1">
        <f>ROUND(AG94,2)</f>
        <v>0</v>
      </c>
      <c r="AL26" s="242"/>
      <c r="AM26" s="242"/>
      <c r="AN26" s="242"/>
      <c r="AO26" s="242"/>
      <c r="AP26" s="34"/>
      <c r="AQ26" s="34"/>
      <c r="AR26" s="37"/>
      <c r="BE26" s="233"/>
    </row>
    <row r="27" spans="1:71" s="2" customFormat="1" ht="6.9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3"/>
    </row>
    <row r="28" spans="1:71" s="2" customFormat="1" ht="13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3" t="s">
        <v>38</v>
      </c>
      <c r="M28" s="243"/>
      <c r="N28" s="243"/>
      <c r="O28" s="243"/>
      <c r="P28" s="243"/>
      <c r="Q28" s="34"/>
      <c r="R28" s="34"/>
      <c r="S28" s="34"/>
      <c r="T28" s="34"/>
      <c r="U28" s="34"/>
      <c r="V28" s="34"/>
      <c r="W28" s="243" t="s">
        <v>39</v>
      </c>
      <c r="X28" s="243"/>
      <c r="Y28" s="243"/>
      <c r="Z28" s="243"/>
      <c r="AA28" s="243"/>
      <c r="AB28" s="243"/>
      <c r="AC28" s="243"/>
      <c r="AD28" s="243"/>
      <c r="AE28" s="243"/>
      <c r="AF28" s="34"/>
      <c r="AG28" s="34"/>
      <c r="AH28" s="34"/>
      <c r="AI28" s="34"/>
      <c r="AJ28" s="34"/>
      <c r="AK28" s="243" t="s">
        <v>40</v>
      </c>
      <c r="AL28" s="243"/>
      <c r="AM28" s="243"/>
      <c r="AN28" s="243"/>
      <c r="AO28" s="243"/>
      <c r="AP28" s="34"/>
      <c r="AQ28" s="34"/>
      <c r="AR28" s="37"/>
      <c r="BE28" s="233"/>
    </row>
    <row r="29" spans="1:71" s="3" customFormat="1" ht="14.4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46">
        <v>0.21</v>
      </c>
      <c r="M29" s="245"/>
      <c r="N29" s="245"/>
      <c r="O29" s="245"/>
      <c r="P29" s="245"/>
      <c r="Q29" s="39"/>
      <c r="R29" s="39"/>
      <c r="S29" s="39"/>
      <c r="T29" s="39"/>
      <c r="U29" s="39"/>
      <c r="V29" s="39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9"/>
      <c r="AG29" s="39"/>
      <c r="AH29" s="39"/>
      <c r="AI29" s="39"/>
      <c r="AJ29" s="39"/>
      <c r="AK29" s="244">
        <f>ROUND(AV94, 2)</f>
        <v>0</v>
      </c>
      <c r="AL29" s="245"/>
      <c r="AM29" s="245"/>
      <c r="AN29" s="245"/>
      <c r="AO29" s="245"/>
      <c r="AP29" s="39"/>
      <c r="AQ29" s="39"/>
      <c r="AR29" s="40"/>
      <c r="BE29" s="234"/>
    </row>
    <row r="30" spans="1:71" s="3" customFormat="1" ht="14.4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46">
        <v>0.15</v>
      </c>
      <c r="M30" s="245"/>
      <c r="N30" s="245"/>
      <c r="O30" s="245"/>
      <c r="P30" s="245"/>
      <c r="Q30" s="39"/>
      <c r="R30" s="39"/>
      <c r="S30" s="39"/>
      <c r="T30" s="39"/>
      <c r="U30" s="39"/>
      <c r="V30" s="39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9"/>
      <c r="AG30" s="39"/>
      <c r="AH30" s="39"/>
      <c r="AI30" s="39"/>
      <c r="AJ30" s="39"/>
      <c r="AK30" s="244">
        <f>ROUND(AW94, 2)</f>
        <v>0</v>
      </c>
      <c r="AL30" s="245"/>
      <c r="AM30" s="245"/>
      <c r="AN30" s="245"/>
      <c r="AO30" s="245"/>
      <c r="AP30" s="39"/>
      <c r="AQ30" s="39"/>
      <c r="AR30" s="40"/>
      <c r="BE30" s="234"/>
    </row>
    <row r="31" spans="1:71" s="3" customFormat="1" ht="14.4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46">
        <v>0.21</v>
      </c>
      <c r="M31" s="245"/>
      <c r="N31" s="245"/>
      <c r="O31" s="245"/>
      <c r="P31" s="245"/>
      <c r="Q31" s="39"/>
      <c r="R31" s="39"/>
      <c r="S31" s="39"/>
      <c r="T31" s="39"/>
      <c r="U31" s="39"/>
      <c r="V31" s="39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9"/>
      <c r="AG31" s="39"/>
      <c r="AH31" s="39"/>
      <c r="AI31" s="39"/>
      <c r="AJ31" s="39"/>
      <c r="AK31" s="244">
        <v>0</v>
      </c>
      <c r="AL31" s="245"/>
      <c r="AM31" s="245"/>
      <c r="AN31" s="245"/>
      <c r="AO31" s="245"/>
      <c r="AP31" s="39"/>
      <c r="AQ31" s="39"/>
      <c r="AR31" s="40"/>
      <c r="BE31" s="234"/>
    </row>
    <row r="32" spans="1:71" s="3" customFormat="1" ht="14.4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46">
        <v>0.15</v>
      </c>
      <c r="M32" s="245"/>
      <c r="N32" s="245"/>
      <c r="O32" s="245"/>
      <c r="P32" s="245"/>
      <c r="Q32" s="39"/>
      <c r="R32" s="39"/>
      <c r="S32" s="39"/>
      <c r="T32" s="39"/>
      <c r="U32" s="39"/>
      <c r="V32" s="39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9"/>
      <c r="AG32" s="39"/>
      <c r="AH32" s="39"/>
      <c r="AI32" s="39"/>
      <c r="AJ32" s="39"/>
      <c r="AK32" s="244">
        <v>0</v>
      </c>
      <c r="AL32" s="245"/>
      <c r="AM32" s="245"/>
      <c r="AN32" s="245"/>
      <c r="AO32" s="245"/>
      <c r="AP32" s="39"/>
      <c r="AQ32" s="39"/>
      <c r="AR32" s="40"/>
      <c r="BE32" s="234"/>
    </row>
    <row r="33" spans="1:57" s="3" customFormat="1" ht="14.4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46">
        <v>0</v>
      </c>
      <c r="M33" s="245"/>
      <c r="N33" s="245"/>
      <c r="O33" s="245"/>
      <c r="P33" s="245"/>
      <c r="Q33" s="39"/>
      <c r="R33" s="39"/>
      <c r="S33" s="39"/>
      <c r="T33" s="39"/>
      <c r="U33" s="39"/>
      <c r="V33" s="39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9"/>
      <c r="AG33" s="39"/>
      <c r="AH33" s="39"/>
      <c r="AI33" s="39"/>
      <c r="AJ33" s="39"/>
      <c r="AK33" s="244">
        <v>0</v>
      </c>
      <c r="AL33" s="245"/>
      <c r="AM33" s="245"/>
      <c r="AN33" s="245"/>
      <c r="AO33" s="245"/>
      <c r="AP33" s="39"/>
      <c r="AQ33" s="39"/>
      <c r="AR33" s="40"/>
      <c r="BE33" s="234"/>
    </row>
    <row r="34" spans="1:57" s="2" customFormat="1" ht="6.9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33"/>
    </row>
    <row r="35" spans="1:57" s="2" customFormat="1" ht="25.95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47" t="s">
        <v>49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  <c r="BE35" s="32"/>
    </row>
    <row r="36" spans="1:57" s="2" customFormat="1" ht="6.9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3.2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3.2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3.2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 ht="10.199999999999999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63522010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1" t="str">
        <f>K6</f>
        <v>Výměna kolejnic v úseku Hranice na Moravě – Jistebník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1"/>
      <c r="AQ85" s="61"/>
      <c r="AR85" s="62"/>
    </row>
    <row r="86" spans="1:91" s="2" customFormat="1" ht="6.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PS Suchdol n.O.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53" t="str">
        <f>IF(AN8= "","",AN8)</f>
        <v>25. 1. 2022</v>
      </c>
      <c r="AN87" s="253"/>
      <c r="AO87" s="34"/>
      <c r="AP87" s="34"/>
      <c r="AQ87" s="34"/>
      <c r="AR87" s="37"/>
      <c r="BE87" s="32"/>
    </row>
    <row r="88" spans="1:91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15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organizace, OŘ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54" t="str">
        <f>IF(E17="","",E17)</f>
        <v xml:space="preserve"> </v>
      </c>
      <c r="AN89" s="255"/>
      <c r="AO89" s="255"/>
      <c r="AP89" s="255"/>
      <c r="AQ89" s="34"/>
      <c r="AR89" s="37"/>
      <c r="AS89" s="256" t="s">
        <v>57</v>
      </c>
      <c r="AT89" s="257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15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54" t="str">
        <f>IF(E20="","",E20)</f>
        <v xml:space="preserve"> </v>
      </c>
      <c r="AN90" s="255"/>
      <c r="AO90" s="255"/>
      <c r="AP90" s="255"/>
      <c r="AQ90" s="34"/>
      <c r="AR90" s="37"/>
      <c r="AS90" s="258"/>
      <c r="AT90" s="259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0"/>
      <c r="AT91" s="261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62" t="s">
        <v>58</v>
      </c>
      <c r="D92" s="263"/>
      <c r="E92" s="263"/>
      <c r="F92" s="263"/>
      <c r="G92" s="263"/>
      <c r="H92" s="71"/>
      <c r="I92" s="264" t="s">
        <v>59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5" t="s">
        <v>60</v>
      </c>
      <c r="AH92" s="263"/>
      <c r="AI92" s="263"/>
      <c r="AJ92" s="263"/>
      <c r="AK92" s="263"/>
      <c r="AL92" s="263"/>
      <c r="AM92" s="263"/>
      <c r="AN92" s="264" t="s">
        <v>61</v>
      </c>
      <c r="AO92" s="263"/>
      <c r="AP92" s="266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1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0">
        <f>ROUND(SUM(AG95:AG97),2)</f>
        <v>0</v>
      </c>
      <c r="AH94" s="270"/>
      <c r="AI94" s="270"/>
      <c r="AJ94" s="270"/>
      <c r="AK94" s="270"/>
      <c r="AL94" s="270"/>
      <c r="AM94" s="270"/>
      <c r="AN94" s="271">
        <f>SUM(AG94,AT94)</f>
        <v>0</v>
      </c>
      <c r="AO94" s="271"/>
      <c r="AP94" s="271"/>
      <c r="AQ94" s="83" t="s">
        <v>1</v>
      </c>
      <c r="AR94" s="84"/>
      <c r="AS94" s="85">
        <f>ROUND(SUM(AS95:AS97),2)</f>
        <v>0</v>
      </c>
      <c r="AT94" s="86">
        <f>ROUND(SUM(AV94:AW94),2)</f>
        <v>0</v>
      </c>
      <c r="AU94" s="87">
        <f>ROUND(SUM(AU95:AU97),5)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ROUND(SUM(AZ95:AZ97),2)</f>
        <v>0</v>
      </c>
      <c r="BA94" s="86">
        <f>ROUND(SUM(BA95:BA97),2)</f>
        <v>0</v>
      </c>
      <c r="BB94" s="86">
        <f>ROUND(SUM(BB95:BB97),2)</f>
        <v>0</v>
      </c>
      <c r="BC94" s="86">
        <f>ROUND(SUM(BC95:BC97),2)</f>
        <v>0</v>
      </c>
      <c r="BD94" s="88">
        <f>ROUND(SUM(BD95:BD97),2)</f>
        <v>0</v>
      </c>
      <c r="BS94" s="89" t="s">
        <v>76</v>
      </c>
      <c r="BT94" s="89" t="s">
        <v>77</v>
      </c>
      <c r="BU94" s="90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1" s="7" customFormat="1" ht="31.95" customHeight="1">
      <c r="A95" s="91" t="s">
        <v>81</v>
      </c>
      <c r="B95" s="92"/>
      <c r="C95" s="93"/>
      <c r="D95" s="269" t="s">
        <v>82</v>
      </c>
      <c r="E95" s="269"/>
      <c r="F95" s="269"/>
      <c r="G95" s="269"/>
      <c r="H95" s="269"/>
      <c r="I95" s="94"/>
      <c r="J95" s="269" t="s">
        <v>83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7">
        <f>'SO 01 - Výměna kolejnic H...'!J30</f>
        <v>0</v>
      </c>
      <c r="AH95" s="268"/>
      <c r="AI95" s="268"/>
      <c r="AJ95" s="268"/>
      <c r="AK95" s="268"/>
      <c r="AL95" s="268"/>
      <c r="AM95" s="268"/>
      <c r="AN95" s="267">
        <f>SUM(AG95,AT95)</f>
        <v>0</v>
      </c>
      <c r="AO95" s="268"/>
      <c r="AP95" s="268"/>
      <c r="AQ95" s="95" t="s">
        <v>84</v>
      </c>
      <c r="AR95" s="96"/>
      <c r="AS95" s="97">
        <v>0</v>
      </c>
      <c r="AT95" s="98">
        <f>ROUND(SUM(AV95:AW95),2)</f>
        <v>0</v>
      </c>
      <c r="AU95" s="99">
        <f>'SO 01 - Výměna kolejnic H...'!P119</f>
        <v>0</v>
      </c>
      <c r="AV95" s="98">
        <f>'SO 01 - Výměna kolejnic H...'!J33</f>
        <v>0</v>
      </c>
      <c r="AW95" s="98">
        <f>'SO 01 - Výměna kolejnic H...'!J34</f>
        <v>0</v>
      </c>
      <c r="AX95" s="98">
        <f>'SO 01 - Výměna kolejnic H...'!J35</f>
        <v>0</v>
      </c>
      <c r="AY95" s="98">
        <f>'SO 01 - Výměna kolejnic H...'!J36</f>
        <v>0</v>
      </c>
      <c r="AZ95" s="98">
        <f>'SO 01 - Výměna kolejnic H...'!F33</f>
        <v>0</v>
      </c>
      <c r="BA95" s="98">
        <f>'SO 01 - Výměna kolejnic H...'!F34</f>
        <v>0</v>
      </c>
      <c r="BB95" s="98">
        <f>'SO 01 - Výměna kolejnic H...'!F35</f>
        <v>0</v>
      </c>
      <c r="BC95" s="98">
        <f>'SO 01 - Výměna kolejnic H...'!F36</f>
        <v>0</v>
      </c>
      <c r="BD95" s="100">
        <f>'SO 01 - Výměna kolejnic H...'!F37</f>
        <v>0</v>
      </c>
      <c r="BT95" s="101" t="s">
        <v>85</v>
      </c>
      <c r="BV95" s="101" t="s">
        <v>79</v>
      </c>
      <c r="BW95" s="101" t="s">
        <v>86</v>
      </c>
      <c r="BX95" s="101" t="s">
        <v>5</v>
      </c>
      <c r="CL95" s="101" t="s">
        <v>1</v>
      </c>
      <c r="CM95" s="101" t="s">
        <v>87</v>
      </c>
    </row>
    <row r="96" spans="1:91" s="7" customFormat="1" ht="31.95" customHeight="1">
      <c r="A96" s="91" t="s">
        <v>81</v>
      </c>
      <c r="B96" s="92"/>
      <c r="C96" s="93"/>
      <c r="D96" s="269" t="s">
        <v>88</v>
      </c>
      <c r="E96" s="269"/>
      <c r="F96" s="269"/>
      <c r="G96" s="269"/>
      <c r="H96" s="269"/>
      <c r="I96" s="94"/>
      <c r="J96" s="269" t="s">
        <v>89</v>
      </c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7">
        <f>'SO 02 - Výměna kolejnic H...'!J30</f>
        <v>0</v>
      </c>
      <c r="AH96" s="268"/>
      <c r="AI96" s="268"/>
      <c r="AJ96" s="268"/>
      <c r="AK96" s="268"/>
      <c r="AL96" s="268"/>
      <c r="AM96" s="268"/>
      <c r="AN96" s="267">
        <f>SUM(AG96,AT96)</f>
        <v>0</v>
      </c>
      <c r="AO96" s="268"/>
      <c r="AP96" s="268"/>
      <c r="AQ96" s="95" t="s">
        <v>84</v>
      </c>
      <c r="AR96" s="96"/>
      <c r="AS96" s="97">
        <v>0</v>
      </c>
      <c r="AT96" s="98">
        <f>ROUND(SUM(AV96:AW96),2)</f>
        <v>0</v>
      </c>
      <c r="AU96" s="99">
        <f>'SO 02 - Výměna kolejnic H...'!P119</f>
        <v>0</v>
      </c>
      <c r="AV96" s="98">
        <f>'SO 02 - Výměna kolejnic H...'!J33</f>
        <v>0</v>
      </c>
      <c r="AW96" s="98">
        <f>'SO 02 - Výměna kolejnic H...'!J34</f>
        <v>0</v>
      </c>
      <c r="AX96" s="98">
        <f>'SO 02 - Výměna kolejnic H...'!J35</f>
        <v>0</v>
      </c>
      <c r="AY96" s="98">
        <f>'SO 02 - Výměna kolejnic H...'!J36</f>
        <v>0</v>
      </c>
      <c r="AZ96" s="98">
        <f>'SO 02 - Výměna kolejnic H...'!F33</f>
        <v>0</v>
      </c>
      <c r="BA96" s="98">
        <f>'SO 02 - Výměna kolejnic H...'!F34</f>
        <v>0</v>
      </c>
      <c r="BB96" s="98">
        <f>'SO 02 - Výměna kolejnic H...'!F35</f>
        <v>0</v>
      </c>
      <c r="BC96" s="98">
        <f>'SO 02 - Výměna kolejnic H...'!F36</f>
        <v>0</v>
      </c>
      <c r="BD96" s="100">
        <f>'SO 02 - Výměna kolejnic H...'!F37</f>
        <v>0</v>
      </c>
      <c r="BT96" s="101" t="s">
        <v>85</v>
      </c>
      <c r="BV96" s="101" t="s">
        <v>79</v>
      </c>
      <c r="BW96" s="101" t="s">
        <v>90</v>
      </c>
      <c r="BX96" s="101" t="s">
        <v>5</v>
      </c>
      <c r="CL96" s="101" t="s">
        <v>1</v>
      </c>
      <c r="CM96" s="101" t="s">
        <v>87</v>
      </c>
    </row>
    <row r="97" spans="1:91" s="7" customFormat="1" ht="31.95" customHeight="1">
      <c r="A97" s="91" t="s">
        <v>81</v>
      </c>
      <c r="B97" s="92"/>
      <c r="C97" s="93"/>
      <c r="D97" s="269" t="s">
        <v>91</v>
      </c>
      <c r="E97" s="269"/>
      <c r="F97" s="269"/>
      <c r="G97" s="269"/>
      <c r="H97" s="269"/>
      <c r="I97" s="94"/>
      <c r="J97" s="269" t="s">
        <v>92</v>
      </c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7">
        <f>'VON - Výměna kolejnic v ú...'!J30</f>
        <v>0</v>
      </c>
      <c r="AH97" s="268"/>
      <c r="AI97" s="268"/>
      <c r="AJ97" s="268"/>
      <c r="AK97" s="268"/>
      <c r="AL97" s="268"/>
      <c r="AM97" s="268"/>
      <c r="AN97" s="267">
        <f>SUM(AG97,AT97)</f>
        <v>0</v>
      </c>
      <c r="AO97" s="268"/>
      <c r="AP97" s="268"/>
      <c r="AQ97" s="95" t="s">
        <v>84</v>
      </c>
      <c r="AR97" s="96"/>
      <c r="AS97" s="102">
        <v>0</v>
      </c>
      <c r="AT97" s="103">
        <f>ROUND(SUM(AV97:AW97),2)</f>
        <v>0</v>
      </c>
      <c r="AU97" s="104">
        <f>'VON - Výměna kolejnic v ú...'!P117</f>
        <v>0</v>
      </c>
      <c r="AV97" s="103">
        <f>'VON - Výměna kolejnic v ú...'!J33</f>
        <v>0</v>
      </c>
      <c r="AW97" s="103">
        <f>'VON - Výměna kolejnic v ú...'!J34</f>
        <v>0</v>
      </c>
      <c r="AX97" s="103">
        <f>'VON - Výměna kolejnic v ú...'!J35</f>
        <v>0</v>
      </c>
      <c r="AY97" s="103">
        <f>'VON - Výměna kolejnic v ú...'!J36</f>
        <v>0</v>
      </c>
      <c r="AZ97" s="103">
        <f>'VON - Výměna kolejnic v ú...'!F33</f>
        <v>0</v>
      </c>
      <c r="BA97" s="103">
        <f>'VON - Výměna kolejnic v ú...'!F34</f>
        <v>0</v>
      </c>
      <c r="BB97" s="103">
        <f>'VON - Výměna kolejnic v ú...'!F35</f>
        <v>0</v>
      </c>
      <c r="BC97" s="103">
        <f>'VON - Výměna kolejnic v ú...'!F36</f>
        <v>0</v>
      </c>
      <c r="BD97" s="105">
        <f>'VON - Výměna kolejnic v ú...'!F37</f>
        <v>0</v>
      </c>
      <c r="BT97" s="101" t="s">
        <v>85</v>
      </c>
      <c r="BV97" s="101" t="s">
        <v>79</v>
      </c>
      <c r="BW97" s="101" t="s">
        <v>93</v>
      </c>
      <c r="BX97" s="101" t="s">
        <v>5</v>
      </c>
      <c r="CL97" s="101" t="s">
        <v>1</v>
      </c>
      <c r="CM97" s="101" t="s">
        <v>87</v>
      </c>
    </row>
    <row r="98" spans="1:91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algorithmName="SHA-512" hashValue="NlDVuuJVNFVjJg8TaaS79/3vzHnZGR3HWZ8PpetBniKWfcXM7kxO7Csrm37A5SUzsgYnLrViVDCsbWa7OKwpwA==" saltValue="gEPFA7ajVGsxTBZlIiJszqhwPL3fV8fnol6svTLFWtcjg+y5EOBnk7CkhDKWMNM3zDOcVmRyn/8GNrnVMNyy7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ýměna kolejnic H...'!C2" display="/"/>
    <hyperlink ref="A96" location="'SO 02 - Výměna kolejnic H...'!C2" display="/"/>
    <hyperlink ref="A97" location="'VON - Výměna kolejnic v ú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5" t="s">
        <v>86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87</v>
      </c>
    </row>
    <row r="4" spans="1:46" s="1" customFormat="1" ht="24.9" customHeight="1">
      <c r="B4" s="18"/>
      <c r="D4" s="108" t="s">
        <v>94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3" t="str">
        <f>'Rekapitulace stavby'!K6</f>
        <v>Výměna kolejnic v úseku Hranice na Moravě – Jistebník</v>
      </c>
      <c r="F7" s="274"/>
      <c r="G7" s="274"/>
      <c r="H7" s="274"/>
      <c r="L7" s="18"/>
    </row>
    <row r="8" spans="1:46" s="2" customFormat="1" ht="12" customHeight="1">
      <c r="A8" s="32"/>
      <c r="B8" s="37"/>
      <c r="C8" s="32"/>
      <c r="D8" s="110" t="s">
        <v>95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5" t="s">
        <v>96</v>
      </c>
      <c r="F9" s="276"/>
      <c r="G9" s="276"/>
      <c r="H9" s="276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25. 1. 2022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7" t="str">
        <f>'Rekapitulace stavby'!E14</f>
        <v>Vyplň údaj</v>
      </c>
      <c r="F18" s="278"/>
      <c r="G18" s="278"/>
      <c r="H18" s="278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9" t="s">
        <v>1</v>
      </c>
      <c r="F27" s="279"/>
      <c r="G27" s="279"/>
      <c r="H27" s="27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37</v>
      </c>
      <c r="E30" s="32"/>
      <c r="F30" s="32"/>
      <c r="G30" s="32"/>
      <c r="H30" s="32"/>
      <c r="I30" s="32"/>
      <c r="J30" s="118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39</v>
      </c>
      <c r="G32" s="32"/>
      <c r="H32" s="32"/>
      <c r="I32" s="119" t="s">
        <v>38</v>
      </c>
      <c r="J32" s="119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41</v>
      </c>
      <c r="E33" s="110" t="s">
        <v>42</v>
      </c>
      <c r="F33" s="121">
        <f>ROUND((SUM(BE119:BE187)),  2)</f>
        <v>0</v>
      </c>
      <c r="G33" s="32"/>
      <c r="H33" s="32"/>
      <c r="I33" s="122">
        <v>0.21</v>
      </c>
      <c r="J33" s="121">
        <f>ROUND(((SUM(BE119:BE187))*I33),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43</v>
      </c>
      <c r="F34" s="121">
        <f>ROUND((SUM(BF119:BF187)),  2)</f>
        <v>0</v>
      </c>
      <c r="G34" s="32"/>
      <c r="H34" s="32"/>
      <c r="I34" s="122">
        <v>0.15</v>
      </c>
      <c r="J34" s="121">
        <f>ROUND(((SUM(BF119:BF187))*I34),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44</v>
      </c>
      <c r="F35" s="121">
        <f>ROUND((SUM(BG119:BG187)),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45</v>
      </c>
      <c r="F36" s="121">
        <f>ROUND((SUM(BH119:BH187)),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46</v>
      </c>
      <c r="F37" s="121">
        <f>ROUND((SUM(BI119:BI187)),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97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0" t="str">
        <f>E7</f>
        <v>Výměna kolejnic v úseku Hranice na Moravě – Jistebník</v>
      </c>
      <c r="F85" s="281"/>
      <c r="G85" s="281"/>
      <c r="H85" s="28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1" t="str">
        <f>E9</f>
        <v>SO 01 - Výměna kolejnic Hranice na Moravě – Polom 1 TK km 215,415 – 216,135</v>
      </c>
      <c r="F87" s="282"/>
      <c r="G87" s="282"/>
      <c r="H87" s="282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27" t="s">
        <v>22</v>
      </c>
      <c r="J89" s="64" t="str">
        <f>IF(J12="","",J12)</f>
        <v>25. 1. 2022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98</v>
      </c>
      <c r="D94" s="142"/>
      <c r="E94" s="142"/>
      <c r="F94" s="142"/>
      <c r="G94" s="142"/>
      <c r="H94" s="142"/>
      <c r="I94" s="142"/>
      <c r="J94" s="143" t="s">
        <v>99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100</v>
      </c>
      <c r="D96" s="34"/>
      <c r="E96" s="34"/>
      <c r="F96" s="34"/>
      <c r="G96" s="34"/>
      <c r="H96" s="34"/>
      <c r="I96" s="34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101</v>
      </c>
    </row>
    <row r="97" spans="1:31" s="9" customFormat="1" ht="24.9" customHeight="1">
      <c r="B97" s="145"/>
      <c r="C97" s="146"/>
      <c r="D97" s="147" t="s">
        <v>102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10" customFormat="1" ht="19.95" customHeight="1">
      <c r="B98" s="151"/>
      <c r="C98" s="152"/>
      <c r="D98" s="153" t="s">
        <v>103</v>
      </c>
      <c r="E98" s="154"/>
      <c r="F98" s="154"/>
      <c r="G98" s="154"/>
      <c r="H98" s="154"/>
      <c r="I98" s="154"/>
      <c r="J98" s="155">
        <f>J121</f>
        <v>0</v>
      </c>
      <c r="K98" s="152"/>
      <c r="L98" s="156"/>
    </row>
    <row r="99" spans="1:31" s="9" customFormat="1" ht="24.9" customHeight="1">
      <c r="B99" s="145"/>
      <c r="C99" s="146"/>
      <c r="D99" s="147" t="s">
        <v>104</v>
      </c>
      <c r="E99" s="148"/>
      <c r="F99" s="148"/>
      <c r="G99" s="148"/>
      <c r="H99" s="148"/>
      <c r="I99" s="148"/>
      <c r="J99" s="149">
        <f>J165</f>
        <v>0</v>
      </c>
      <c r="K99" s="146"/>
      <c r="L99" s="150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" customHeight="1">
      <c r="A106" s="32"/>
      <c r="B106" s="33"/>
      <c r="C106" s="21" t="s">
        <v>105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0" t="str">
        <f>E7</f>
        <v>Výměna kolejnic v úseku Hranice na Moravě – Jistebník</v>
      </c>
      <c r="F109" s="281"/>
      <c r="G109" s="281"/>
      <c r="H109" s="281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95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51" t="str">
        <f>E9</f>
        <v>SO 01 - Výměna kolejnic Hranice na Moravě – Polom 1 TK km 215,415 – 216,135</v>
      </c>
      <c r="F111" s="282"/>
      <c r="G111" s="282"/>
      <c r="H111" s="282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PS Suchdol n.O.</v>
      </c>
      <c r="G113" s="34"/>
      <c r="H113" s="34"/>
      <c r="I113" s="27" t="s">
        <v>22</v>
      </c>
      <c r="J113" s="64" t="str">
        <f>IF(J12="","",J12)</f>
        <v>25. 1. 2022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15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27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27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57"/>
      <c r="B118" s="158"/>
      <c r="C118" s="159" t="s">
        <v>106</v>
      </c>
      <c r="D118" s="160" t="s">
        <v>62</v>
      </c>
      <c r="E118" s="160" t="s">
        <v>58</v>
      </c>
      <c r="F118" s="160" t="s">
        <v>59</v>
      </c>
      <c r="G118" s="160" t="s">
        <v>107</v>
      </c>
      <c r="H118" s="160" t="s">
        <v>108</v>
      </c>
      <c r="I118" s="160" t="s">
        <v>109</v>
      </c>
      <c r="J118" s="160" t="s">
        <v>99</v>
      </c>
      <c r="K118" s="161" t="s">
        <v>110</v>
      </c>
      <c r="L118" s="162"/>
      <c r="M118" s="73" t="s">
        <v>1</v>
      </c>
      <c r="N118" s="74" t="s">
        <v>41</v>
      </c>
      <c r="O118" s="74" t="s">
        <v>111</v>
      </c>
      <c r="P118" s="74" t="s">
        <v>112</v>
      </c>
      <c r="Q118" s="74" t="s">
        <v>113</v>
      </c>
      <c r="R118" s="74" t="s">
        <v>114</v>
      </c>
      <c r="S118" s="74" t="s">
        <v>115</v>
      </c>
      <c r="T118" s="75" t="s">
        <v>116</v>
      </c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</row>
    <row r="119" spans="1:65" s="2" customFormat="1" ht="22.8" customHeight="1">
      <c r="A119" s="32"/>
      <c r="B119" s="33"/>
      <c r="C119" s="80" t="s">
        <v>117</v>
      </c>
      <c r="D119" s="34"/>
      <c r="E119" s="34"/>
      <c r="F119" s="34"/>
      <c r="G119" s="34"/>
      <c r="H119" s="34"/>
      <c r="I119" s="34"/>
      <c r="J119" s="163">
        <f>BK119</f>
        <v>0</v>
      </c>
      <c r="K119" s="34"/>
      <c r="L119" s="37"/>
      <c r="M119" s="76"/>
      <c r="N119" s="164"/>
      <c r="O119" s="77"/>
      <c r="P119" s="165">
        <f>P120+P165</f>
        <v>0</v>
      </c>
      <c r="Q119" s="77"/>
      <c r="R119" s="165">
        <f>R120+R165</f>
        <v>0.46200000000000008</v>
      </c>
      <c r="S119" s="77"/>
      <c r="T119" s="166">
        <f>T120+T165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101</v>
      </c>
      <c r="BK119" s="167">
        <f>BK120+BK165</f>
        <v>0</v>
      </c>
    </row>
    <row r="120" spans="1:65" s="12" customFormat="1" ht="25.95" customHeight="1">
      <c r="B120" s="168"/>
      <c r="C120" s="169"/>
      <c r="D120" s="170" t="s">
        <v>76</v>
      </c>
      <c r="E120" s="171" t="s">
        <v>118</v>
      </c>
      <c r="F120" s="171" t="s">
        <v>119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0.46200000000000008</v>
      </c>
      <c r="S120" s="176"/>
      <c r="T120" s="178">
        <f>T121</f>
        <v>0</v>
      </c>
      <c r="AR120" s="179" t="s">
        <v>85</v>
      </c>
      <c r="AT120" s="180" t="s">
        <v>76</v>
      </c>
      <c r="AU120" s="180" t="s">
        <v>77</v>
      </c>
      <c r="AY120" s="179" t="s">
        <v>120</v>
      </c>
      <c r="BK120" s="181">
        <f>BK121</f>
        <v>0</v>
      </c>
    </row>
    <row r="121" spans="1:65" s="12" customFormat="1" ht="22.8" customHeight="1">
      <c r="B121" s="168"/>
      <c r="C121" s="169"/>
      <c r="D121" s="170" t="s">
        <v>76</v>
      </c>
      <c r="E121" s="182" t="s">
        <v>121</v>
      </c>
      <c r="F121" s="182" t="s">
        <v>122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SUM(P122:P164)</f>
        <v>0</v>
      </c>
      <c r="Q121" s="176"/>
      <c r="R121" s="177">
        <f>SUM(R122:R164)</f>
        <v>0.46200000000000008</v>
      </c>
      <c r="S121" s="176"/>
      <c r="T121" s="178">
        <f>SUM(T122:T164)</f>
        <v>0</v>
      </c>
      <c r="AR121" s="179" t="s">
        <v>85</v>
      </c>
      <c r="AT121" s="180" t="s">
        <v>76</v>
      </c>
      <c r="AU121" s="180" t="s">
        <v>85</v>
      </c>
      <c r="AY121" s="179" t="s">
        <v>120</v>
      </c>
      <c r="BK121" s="181">
        <f>SUM(BK122:BK164)</f>
        <v>0</v>
      </c>
    </row>
    <row r="122" spans="1:65" s="2" customFormat="1" ht="16.5" customHeight="1">
      <c r="A122" s="32"/>
      <c r="B122" s="33"/>
      <c r="C122" s="184" t="s">
        <v>85</v>
      </c>
      <c r="D122" s="184" t="s">
        <v>123</v>
      </c>
      <c r="E122" s="185" t="s">
        <v>124</v>
      </c>
      <c r="F122" s="186" t="s">
        <v>125</v>
      </c>
      <c r="G122" s="187" t="s">
        <v>126</v>
      </c>
      <c r="H122" s="188">
        <v>32</v>
      </c>
      <c r="I122" s="189"/>
      <c r="J122" s="190">
        <f>ROUND(I122*H122,2)</f>
        <v>0</v>
      </c>
      <c r="K122" s="186" t="s">
        <v>127</v>
      </c>
      <c r="L122" s="37"/>
      <c r="M122" s="191" t="s">
        <v>1</v>
      </c>
      <c r="N122" s="192" t="s">
        <v>42</v>
      </c>
      <c r="O122" s="69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128</v>
      </c>
      <c r="AT122" s="195" t="s">
        <v>123</v>
      </c>
      <c r="AU122" s="195" t="s">
        <v>87</v>
      </c>
      <c r="AY122" s="15" t="s">
        <v>120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5" t="s">
        <v>85</v>
      </c>
      <c r="BK122" s="196">
        <f>ROUND(I122*H122,2)</f>
        <v>0</v>
      </c>
      <c r="BL122" s="15" t="s">
        <v>128</v>
      </c>
      <c r="BM122" s="195" t="s">
        <v>129</v>
      </c>
    </row>
    <row r="123" spans="1:65" s="2" customFormat="1" ht="19.2">
      <c r="A123" s="32"/>
      <c r="B123" s="33"/>
      <c r="C123" s="34"/>
      <c r="D123" s="197" t="s">
        <v>130</v>
      </c>
      <c r="E123" s="34"/>
      <c r="F123" s="198" t="s">
        <v>131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130</v>
      </c>
      <c r="AU123" s="15" t="s">
        <v>87</v>
      </c>
    </row>
    <row r="124" spans="1:65" s="2" customFormat="1" ht="19.2">
      <c r="A124" s="32"/>
      <c r="B124" s="33"/>
      <c r="C124" s="34"/>
      <c r="D124" s="197" t="s">
        <v>132</v>
      </c>
      <c r="E124" s="34"/>
      <c r="F124" s="202" t="s">
        <v>133</v>
      </c>
      <c r="G124" s="34"/>
      <c r="H124" s="34"/>
      <c r="I124" s="199"/>
      <c r="J124" s="34"/>
      <c r="K124" s="34"/>
      <c r="L124" s="37"/>
      <c r="M124" s="200"/>
      <c r="N124" s="201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132</v>
      </c>
      <c r="AU124" s="15" t="s">
        <v>87</v>
      </c>
    </row>
    <row r="125" spans="1:65" s="2" customFormat="1" ht="16.5" customHeight="1">
      <c r="A125" s="32"/>
      <c r="B125" s="33"/>
      <c r="C125" s="184" t="s">
        <v>87</v>
      </c>
      <c r="D125" s="184" t="s">
        <v>123</v>
      </c>
      <c r="E125" s="185" t="s">
        <v>134</v>
      </c>
      <c r="F125" s="186" t="s">
        <v>135</v>
      </c>
      <c r="G125" s="187" t="s">
        <v>126</v>
      </c>
      <c r="H125" s="188">
        <v>8</v>
      </c>
      <c r="I125" s="189"/>
      <c r="J125" s="190">
        <f>ROUND(I125*H125,2)</f>
        <v>0</v>
      </c>
      <c r="K125" s="186" t="s">
        <v>127</v>
      </c>
      <c r="L125" s="37"/>
      <c r="M125" s="191" t="s">
        <v>1</v>
      </c>
      <c r="N125" s="192" t="s">
        <v>42</v>
      </c>
      <c r="O125" s="6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128</v>
      </c>
      <c r="AT125" s="195" t="s">
        <v>123</v>
      </c>
      <c r="AU125" s="195" t="s">
        <v>87</v>
      </c>
      <c r="AY125" s="15" t="s">
        <v>120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5" t="s">
        <v>85</v>
      </c>
      <c r="BK125" s="196">
        <f>ROUND(I125*H125,2)</f>
        <v>0</v>
      </c>
      <c r="BL125" s="15" t="s">
        <v>128</v>
      </c>
      <c r="BM125" s="195" t="s">
        <v>136</v>
      </c>
    </row>
    <row r="126" spans="1:65" s="2" customFormat="1" ht="19.2">
      <c r="A126" s="32"/>
      <c r="B126" s="33"/>
      <c r="C126" s="34"/>
      <c r="D126" s="197" t="s">
        <v>130</v>
      </c>
      <c r="E126" s="34"/>
      <c r="F126" s="198" t="s">
        <v>137</v>
      </c>
      <c r="G126" s="34"/>
      <c r="H126" s="34"/>
      <c r="I126" s="199"/>
      <c r="J126" s="34"/>
      <c r="K126" s="34"/>
      <c r="L126" s="37"/>
      <c r="M126" s="200"/>
      <c r="N126" s="201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130</v>
      </c>
      <c r="AU126" s="15" t="s">
        <v>87</v>
      </c>
    </row>
    <row r="127" spans="1:65" s="2" customFormat="1" ht="19.2">
      <c r="A127" s="32"/>
      <c r="B127" s="33"/>
      <c r="C127" s="34"/>
      <c r="D127" s="197" t="s">
        <v>132</v>
      </c>
      <c r="E127" s="34"/>
      <c r="F127" s="202" t="s">
        <v>133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132</v>
      </c>
      <c r="AU127" s="15" t="s">
        <v>87</v>
      </c>
    </row>
    <row r="128" spans="1:65" s="2" customFormat="1" ht="16.5" customHeight="1">
      <c r="A128" s="32"/>
      <c r="B128" s="33"/>
      <c r="C128" s="184" t="s">
        <v>138</v>
      </c>
      <c r="D128" s="184" t="s">
        <v>123</v>
      </c>
      <c r="E128" s="185" t="s">
        <v>139</v>
      </c>
      <c r="F128" s="186" t="s">
        <v>140</v>
      </c>
      <c r="G128" s="187" t="s">
        <v>141</v>
      </c>
      <c r="H128" s="188">
        <v>720</v>
      </c>
      <c r="I128" s="189"/>
      <c r="J128" s="190">
        <f>ROUND(I128*H128,2)</f>
        <v>0</v>
      </c>
      <c r="K128" s="186" t="s">
        <v>127</v>
      </c>
      <c r="L128" s="37"/>
      <c r="M128" s="191" t="s">
        <v>1</v>
      </c>
      <c r="N128" s="192" t="s">
        <v>42</v>
      </c>
      <c r="O128" s="69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128</v>
      </c>
      <c r="AT128" s="195" t="s">
        <v>123</v>
      </c>
      <c r="AU128" s="195" t="s">
        <v>87</v>
      </c>
      <c r="AY128" s="15" t="s">
        <v>120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5" t="s">
        <v>85</v>
      </c>
      <c r="BK128" s="196">
        <f>ROUND(I128*H128,2)</f>
        <v>0</v>
      </c>
      <c r="BL128" s="15" t="s">
        <v>128</v>
      </c>
      <c r="BM128" s="195" t="s">
        <v>142</v>
      </c>
    </row>
    <row r="129" spans="1:65" s="2" customFormat="1" ht="38.4">
      <c r="A129" s="32"/>
      <c r="B129" s="33"/>
      <c r="C129" s="34"/>
      <c r="D129" s="197" t="s">
        <v>130</v>
      </c>
      <c r="E129" s="34"/>
      <c r="F129" s="198" t="s">
        <v>143</v>
      </c>
      <c r="G129" s="34"/>
      <c r="H129" s="34"/>
      <c r="I129" s="199"/>
      <c r="J129" s="34"/>
      <c r="K129" s="34"/>
      <c r="L129" s="37"/>
      <c r="M129" s="200"/>
      <c r="N129" s="201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130</v>
      </c>
      <c r="AU129" s="15" t="s">
        <v>87</v>
      </c>
    </row>
    <row r="130" spans="1:65" s="2" customFormat="1" ht="19.2">
      <c r="A130" s="32"/>
      <c r="B130" s="33"/>
      <c r="C130" s="34"/>
      <c r="D130" s="197" t="s">
        <v>132</v>
      </c>
      <c r="E130" s="34"/>
      <c r="F130" s="202" t="s">
        <v>144</v>
      </c>
      <c r="G130" s="34"/>
      <c r="H130" s="34"/>
      <c r="I130" s="199"/>
      <c r="J130" s="34"/>
      <c r="K130" s="34"/>
      <c r="L130" s="37"/>
      <c r="M130" s="200"/>
      <c r="N130" s="201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132</v>
      </c>
      <c r="AU130" s="15" t="s">
        <v>87</v>
      </c>
    </row>
    <row r="131" spans="1:65" s="2" customFormat="1" ht="16.5" customHeight="1">
      <c r="A131" s="32"/>
      <c r="B131" s="33"/>
      <c r="C131" s="184" t="s">
        <v>128</v>
      </c>
      <c r="D131" s="184" t="s">
        <v>123</v>
      </c>
      <c r="E131" s="185" t="s">
        <v>145</v>
      </c>
      <c r="F131" s="186" t="s">
        <v>146</v>
      </c>
      <c r="G131" s="187" t="s">
        <v>126</v>
      </c>
      <c r="H131" s="188">
        <v>1204</v>
      </c>
      <c r="I131" s="189"/>
      <c r="J131" s="190">
        <f>ROUND(I131*H131,2)</f>
        <v>0</v>
      </c>
      <c r="K131" s="186" t="s">
        <v>127</v>
      </c>
      <c r="L131" s="37"/>
      <c r="M131" s="191" t="s">
        <v>1</v>
      </c>
      <c r="N131" s="192" t="s">
        <v>42</v>
      </c>
      <c r="O131" s="69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128</v>
      </c>
      <c r="AT131" s="195" t="s">
        <v>123</v>
      </c>
      <c r="AU131" s="195" t="s">
        <v>87</v>
      </c>
      <c r="AY131" s="15" t="s">
        <v>120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5" t="s">
        <v>85</v>
      </c>
      <c r="BK131" s="196">
        <f>ROUND(I131*H131,2)</f>
        <v>0</v>
      </c>
      <c r="BL131" s="15" t="s">
        <v>128</v>
      </c>
      <c r="BM131" s="195" t="s">
        <v>147</v>
      </c>
    </row>
    <row r="132" spans="1:65" s="2" customFormat="1" ht="28.8">
      <c r="A132" s="32"/>
      <c r="B132" s="33"/>
      <c r="C132" s="34"/>
      <c r="D132" s="197" t="s">
        <v>130</v>
      </c>
      <c r="E132" s="34"/>
      <c r="F132" s="198" t="s">
        <v>148</v>
      </c>
      <c r="G132" s="34"/>
      <c r="H132" s="34"/>
      <c r="I132" s="199"/>
      <c r="J132" s="34"/>
      <c r="K132" s="34"/>
      <c r="L132" s="37"/>
      <c r="M132" s="200"/>
      <c r="N132" s="201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130</v>
      </c>
      <c r="AU132" s="15" t="s">
        <v>87</v>
      </c>
    </row>
    <row r="133" spans="1:65" s="2" customFormat="1" ht="16.5" customHeight="1">
      <c r="A133" s="32"/>
      <c r="B133" s="33"/>
      <c r="C133" s="184" t="s">
        <v>121</v>
      </c>
      <c r="D133" s="184" t="s">
        <v>123</v>
      </c>
      <c r="E133" s="185" t="s">
        <v>149</v>
      </c>
      <c r="F133" s="186" t="s">
        <v>150</v>
      </c>
      <c r="G133" s="187" t="s">
        <v>126</v>
      </c>
      <c r="H133" s="188">
        <v>1464</v>
      </c>
      <c r="I133" s="189"/>
      <c r="J133" s="190">
        <f>ROUND(I133*H133,2)</f>
        <v>0</v>
      </c>
      <c r="K133" s="186" t="s">
        <v>127</v>
      </c>
      <c r="L133" s="37"/>
      <c r="M133" s="191" t="s">
        <v>1</v>
      </c>
      <c r="N133" s="192" t="s">
        <v>42</v>
      </c>
      <c r="O133" s="69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128</v>
      </c>
      <c r="AT133" s="195" t="s">
        <v>123</v>
      </c>
      <c r="AU133" s="195" t="s">
        <v>87</v>
      </c>
      <c r="AY133" s="15" t="s">
        <v>120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5" t="s">
        <v>85</v>
      </c>
      <c r="BK133" s="196">
        <f>ROUND(I133*H133,2)</f>
        <v>0</v>
      </c>
      <c r="BL133" s="15" t="s">
        <v>128</v>
      </c>
      <c r="BM133" s="195" t="s">
        <v>151</v>
      </c>
    </row>
    <row r="134" spans="1:65" s="2" customFormat="1" ht="28.8">
      <c r="A134" s="32"/>
      <c r="B134" s="33"/>
      <c r="C134" s="34"/>
      <c r="D134" s="197" t="s">
        <v>130</v>
      </c>
      <c r="E134" s="34"/>
      <c r="F134" s="198" t="s">
        <v>152</v>
      </c>
      <c r="G134" s="34"/>
      <c r="H134" s="34"/>
      <c r="I134" s="199"/>
      <c r="J134" s="34"/>
      <c r="K134" s="34"/>
      <c r="L134" s="37"/>
      <c r="M134" s="200"/>
      <c r="N134" s="201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130</v>
      </c>
      <c r="AU134" s="15" t="s">
        <v>87</v>
      </c>
    </row>
    <row r="135" spans="1:65" s="2" customFormat="1" ht="16.5" customHeight="1">
      <c r="A135" s="32"/>
      <c r="B135" s="33"/>
      <c r="C135" s="184" t="s">
        <v>153</v>
      </c>
      <c r="D135" s="184" t="s">
        <v>123</v>
      </c>
      <c r="E135" s="185" t="s">
        <v>154</v>
      </c>
      <c r="F135" s="186" t="s">
        <v>155</v>
      </c>
      <c r="G135" s="187" t="s">
        <v>156</v>
      </c>
      <c r="H135" s="188">
        <v>9</v>
      </c>
      <c r="I135" s="189"/>
      <c r="J135" s="190">
        <f>ROUND(I135*H135,2)</f>
        <v>0</v>
      </c>
      <c r="K135" s="186" t="s">
        <v>127</v>
      </c>
      <c r="L135" s="37"/>
      <c r="M135" s="191" t="s">
        <v>1</v>
      </c>
      <c r="N135" s="192" t="s">
        <v>42</v>
      </c>
      <c r="O135" s="69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128</v>
      </c>
      <c r="AT135" s="195" t="s">
        <v>123</v>
      </c>
      <c r="AU135" s="195" t="s">
        <v>87</v>
      </c>
      <c r="AY135" s="15" t="s">
        <v>120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5" t="s">
        <v>85</v>
      </c>
      <c r="BK135" s="196">
        <f>ROUND(I135*H135,2)</f>
        <v>0</v>
      </c>
      <c r="BL135" s="15" t="s">
        <v>128</v>
      </c>
      <c r="BM135" s="195" t="s">
        <v>157</v>
      </c>
    </row>
    <row r="136" spans="1:65" s="2" customFormat="1" ht="38.4">
      <c r="A136" s="32"/>
      <c r="B136" s="33"/>
      <c r="C136" s="34"/>
      <c r="D136" s="197" t="s">
        <v>130</v>
      </c>
      <c r="E136" s="34"/>
      <c r="F136" s="198" t="s">
        <v>158</v>
      </c>
      <c r="G136" s="34"/>
      <c r="H136" s="34"/>
      <c r="I136" s="199"/>
      <c r="J136" s="34"/>
      <c r="K136" s="34"/>
      <c r="L136" s="37"/>
      <c r="M136" s="200"/>
      <c r="N136" s="20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130</v>
      </c>
      <c r="AU136" s="15" t="s">
        <v>87</v>
      </c>
    </row>
    <row r="137" spans="1:65" s="2" customFormat="1" ht="16.5" customHeight="1">
      <c r="A137" s="32"/>
      <c r="B137" s="33"/>
      <c r="C137" s="184" t="s">
        <v>159</v>
      </c>
      <c r="D137" s="184" t="s">
        <v>123</v>
      </c>
      <c r="E137" s="185" t="s">
        <v>160</v>
      </c>
      <c r="F137" s="186" t="s">
        <v>161</v>
      </c>
      <c r="G137" s="187" t="s">
        <v>156</v>
      </c>
      <c r="H137" s="188">
        <v>7</v>
      </c>
      <c r="I137" s="189"/>
      <c r="J137" s="190">
        <f>ROUND(I137*H137,2)</f>
        <v>0</v>
      </c>
      <c r="K137" s="186" t="s">
        <v>127</v>
      </c>
      <c r="L137" s="37"/>
      <c r="M137" s="191" t="s">
        <v>1</v>
      </c>
      <c r="N137" s="192" t="s">
        <v>42</v>
      </c>
      <c r="O137" s="69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128</v>
      </c>
      <c r="AT137" s="195" t="s">
        <v>123</v>
      </c>
      <c r="AU137" s="195" t="s">
        <v>87</v>
      </c>
      <c r="AY137" s="15" t="s">
        <v>120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5" t="s">
        <v>85</v>
      </c>
      <c r="BK137" s="196">
        <f>ROUND(I137*H137,2)</f>
        <v>0</v>
      </c>
      <c r="BL137" s="15" t="s">
        <v>128</v>
      </c>
      <c r="BM137" s="195" t="s">
        <v>162</v>
      </c>
    </row>
    <row r="138" spans="1:65" s="2" customFormat="1" ht="38.4">
      <c r="A138" s="32"/>
      <c r="B138" s="33"/>
      <c r="C138" s="34"/>
      <c r="D138" s="197" t="s">
        <v>130</v>
      </c>
      <c r="E138" s="34"/>
      <c r="F138" s="198" t="s">
        <v>163</v>
      </c>
      <c r="G138" s="34"/>
      <c r="H138" s="34"/>
      <c r="I138" s="199"/>
      <c r="J138" s="34"/>
      <c r="K138" s="34"/>
      <c r="L138" s="37"/>
      <c r="M138" s="200"/>
      <c r="N138" s="201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130</v>
      </c>
      <c r="AU138" s="15" t="s">
        <v>87</v>
      </c>
    </row>
    <row r="139" spans="1:65" s="2" customFormat="1" ht="16.5" customHeight="1">
      <c r="A139" s="32"/>
      <c r="B139" s="33"/>
      <c r="C139" s="184" t="s">
        <v>164</v>
      </c>
      <c r="D139" s="184" t="s">
        <v>123</v>
      </c>
      <c r="E139" s="185" t="s">
        <v>165</v>
      </c>
      <c r="F139" s="186" t="s">
        <v>166</v>
      </c>
      <c r="G139" s="187" t="s">
        <v>156</v>
      </c>
      <c r="H139" s="188">
        <v>4</v>
      </c>
      <c r="I139" s="189"/>
      <c r="J139" s="190">
        <f>ROUND(I139*H139,2)</f>
        <v>0</v>
      </c>
      <c r="K139" s="186" t="s">
        <v>127</v>
      </c>
      <c r="L139" s="37"/>
      <c r="M139" s="191" t="s">
        <v>1</v>
      </c>
      <c r="N139" s="192" t="s">
        <v>42</v>
      </c>
      <c r="O139" s="69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128</v>
      </c>
      <c r="AT139" s="195" t="s">
        <v>123</v>
      </c>
      <c r="AU139" s="195" t="s">
        <v>87</v>
      </c>
      <c r="AY139" s="15" t="s">
        <v>120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5" t="s">
        <v>85</v>
      </c>
      <c r="BK139" s="196">
        <f>ROUND(I139*H139,2)</f>
        <v>0</v>
      </c>
      <c r="BL139" s="15" t="s">
        <v>128</v>
      </c>
      <c r="BM139" s="195" t="s">
        <v>167</v>
      </c>
    </row>
    <row r="140" spans="1:65" s="2" customFormat="1" ht="28.8">
      <c r="A140" s="32"/>
      <c r="B140" s="33"/>
      <c r="C140" s="34"/>
      <c r="D140" s="197" t="s">
        <v>130</v>
      </c>
      <c r="E140" s="34"/>
      <c r="F140" s="198" t="s">
        <v>168</v>
      </c>
      <c r="G140" s="34"/>
      <c r="H140" s="34"/>
      <c r="I140" s="199"/>
      <c r="J140" s="34"/>
      <c r="K140" s="34"/>
      <c r="L140" s="37"/>
      <c r="M140" s="200"/>
      <c r="N140" s="20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130</v>
      </c>
      <c r="AU140" s="15" t="s">
        <v>87</v>
      </c>
    </row>
    <row r="141" spans="1:65" s="2" customFormat="1" ht="24.15" customHeight="1">
      <c r="A141" s="32"/>
      <c r="B141" s="33"/>
      <c r="C141" s="184" t="s">
        <v>169</v>
      </c>
      <c r="D141" s="184" t="s">
        <v>123</v>
      </c>
      <c r="E141" s="185" t="s">
        <v>170</v>
      </c>
      <c r="F141" s="186" t="s">
        <v>171</v>
      </c>
      <c r="G141" s="187" t="s">
        <v>141</v>
      </c>
      <c r="H141" s="188">
        <v>1440</v>
      </c>
      <c r="I141" s="189"/>
      <c r="J141" s="190">
        <f>ROUND(I141*H141,2)</f>
        <v>0</v>
      </c>
      <c r="K141" s="186" t="s">
        <v>127</v>
      </c>
      <c r="L141" s="37"/>
      <c r="M141" s="191" t="s">
        <v>1</v>
      </c>
      <c r="N141" s="192" t="s">
        <v>42</v>
      </c>
      <c r="O141" s="69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128</v>
      </c>
      <c r="AT141" s="195" t="s">
        <v>123</v>
      </c>
      <c r="AU141" s="195" t="s">
        <v>87</v>
      </c>
      <c r="AY141" s="15" t="s">
        <v>120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5" t="s">
        <v>85</v>
      </c>
      <c r="BK141" s="196">
        <f>ROUND(I141*H141,2)</f>
        <v>0</v>
      </c>
      <c r="BL141" s="15" t="s">
        <v>128</v>
      </c>
      <c r="BM141" s="195" t="s">
        <v>172</v>
      </c>
    </row>
    <row r="142" spans="1:65" s="2" customFormat="1" ht="38.4">
      <c r="A142" s="32"/>
      <c r="B142" s="33"/>
      <c r="C142" s="34"/>
      <c r="D142" s="197" t="s">
        <v>130</v>
      </c>
      <c r="E142" s="34"/>
      <c r="F142" s="198" t="s">
        <v>173</v>
      </c>
      <c r="G142" s="34"/>
      <c r="H142" s="34"/>
      <c r="I142" s="199"/>
      <c r="J142" s="34"/>
      <c r="K142" s="34"/>
      <c r="L142" s="37"/>
      <c r="M142" s="200"/>
      <c r="N142" s="20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130</v>
      </c>
      <c r="AU142" s="15" t="s">
        <v>87</v>
      </c>
    </row>
    <row r="143" spans="1:65" s="2" customFormat="1" ht="19.2">
      <c r="A143" s="32"/>
      <c r="B143" s="33"/>
      <c r="C143" s="34"/>
      <c r="D143" s="197" t="s">
        <v>132</v>
      </c>
      <c r="E143" s="34"/>
      <c r="F143" s="202" t="s">
        <v>144</v>
      </c>
      <c r="G143" s="34"/>
      <c r="H143" s="34"/>
      <c r="I143" s="199"/>
      <c r="J143" s="34"/>
      <c r="K143" s="34"/>
      <c r="L143" s="37"/>
      <c r="M143" s="200"/>
      <c r="N143" s="20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132</v>
      </c>
      <c r="AU143" s="15" t="s">
        <v>87</v>
      </c>
    </row>
    <row r="144" spans="1:65" s="2" customFormat="1" ht="21.75" customHeight="1">
      <c r="A144" s="32"/>
      <c r="B144" s="33"/>
      <c r="C144" s="184" t="s">
        <v>174</v>
      </c>
      <c r="D144" s="184" t="s">
        <v>123</v>
      </c>
      <c r="E144" s="185" t="s">
        <v>175</v>
      </c>
      <c r="F144" s="186" t="s">
        <v>176</v>
      </c>
      <c r="G144" s="187" t="s">
        <v>141</v>
      </c>
      <c r="H144" s="188">
        <v>200</v>
      </c>
      <c r="I144" s="189"/>
      <c r="J144" s="190">
        <f>ROUND(I144*H144,2)</f>
        <v>0</v>
      </c>
      <c r="K144" s="186" t="s">
        <v>127</v>
      </c>
      <c r="L144" s="37"/>
      <c r="M144" s="191" t="s">
        <v>1</v>
      </c>
      <c r="N144" s="192" t="s">
        <v>42</v>
      </c>
      <c r="O144" s="69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128</v>
      </c>
      <c r="AT144" s="195" t="s">
        <v>123</v>
      </c>
      <c r="AU144" s="195" t="s">
        <v>87</v>
      </c>
      <c r="AY144" s="15" t="s">
        <v>120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5" t="s">
        <v>85</v>
      </c>
      <c r="BK144" s="196">
        <f>ROUND(I144*H144,2)</f>
        <v>0</v>
      </c>
      <c r="BL144" s="15" t="s">
        <v>128</v>
      </c>
      <c r="BM144" s="195" t="s">
        <v>177</v>
      </c>
    </row>
    <row r="145" spans="1:65" s="2" customFormat="1" ht="28.8">
      <c r="A145" s="32"/>
      <c r="B145" s="33"/>
      <c r="C145" s="34"/>
      <c r="D145" s="197" t="s">
        <v>130</v>
      </c>
      <c r="E145" s="34"/>
      <c r="F145" s="198" t="s">
        <v>178</v>
      </c>
      <c r="G145" s="34"/>
      <c r="H145" s="34"/>
      <c r="I145" s="199"/>
      <c r="J145" s="34"/>
      <c r="K145" s="34"/>
      <c r="L145" s="37"/>
      <c r="M145" s="200"/>
      <c r="N145" s="201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130</v>
      </c>
      <c r="AU145" s="15" t="s">
        <v>87</v>
      </c>
    </row>
    <row r="146" spans="1:65" s="2" customFormat="1" ht="19.2">
      <c r="A146" s="32"/>
      <c r="B146" s="33"/>
      <c r="C146" s="34"/>
      <c r="D146" s="197" t="s">
        <v>132</v>
      </c>
      <c r="E146" s="34"/>
      <c r="F146" s="202" t="s">
        <v>144</v>
      </c>
      <c r="G146" s="34"/>
      <c r="H146" s="34"/>
      <c r="I146" s="199"/>
      <c r="J146" s="34"/>
      <c r="K146" s="34"/>
      <c r="L146" s="37"/>
      <c r="M146" s="200"/>
      <c r="N146" s="20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132</v>
      </c>
      <c r="AU146" s="15" t="s">
        <v>87</v>
      </c>
    </row>
    <row r="147" spans="1:65" s="2" customFormat="1" ht="21.75" customHeight="1">
      <c r="A147" s="32"/>
      <c r="B147" s="33"/>
      <c r="C147" s="184" t="s">
        <v>179</v>
      </c>
      <c r="D147" s="184" t="s">
        <v>123</v>
      </c>
      <c r="E147" s="185" t="s">
        <v>180</v>
      </c>
      <c r="F147" s="186" t="s">
        <v>181</v>
      </c>
      <c r="G147" s="187" t="s">
        <v>141</v>
      </c>
      <c r="H147" s="188">
        <v>200</v>
      </c>
      <c r="I147" s="189"/>
      <c r="J147" s="190">
        <f>ROUND(I147*H147,2)</f>
        <v>0</v>
      </c>
      <c r="K147" s="186" t="s">
        <v>127</v>
      </c>
      <c r="L147" s="37"/>
      <c r="M147" s="191" t="s">
        <v>1</v>
      </c>
      <c r="N147" s="192" t="s">
        <v>42</v>
      </c>
      <c r="O147" s="69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128</v>
      </c>
      <c r="AT147" s="195" t="s">
        <v>123</v>
      </c>
      <c r="AU147" s="195" t="s">
        <v>87</v>
      </c>
      <c r="AY147" s="15" t="s">
        <v>120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5" t="s">
        <v>85</v>
      </c>
      <c r="BK147" s="196">
        <f>ROUND(I147*H147,2)</f>
        <v>0</v>
      </c>
      <c r="BL147" s="15" t="s">
        <v>128</v>
      </c>
      <c r="BM147" s="195" t="s">
        <v>182</v>
      </c>
    </row>
    <row r="148" spans="1:65" s="2" customFormat="1" ht="28.8">
      <c r="A148" s="32"/>
      <c r="B148" s="33"/>
      <c r="C148" s="34"/>
      <c r="D148" s="197" t="s">
        <v>130</v>
      </c>
      <c r="E148" s="34"/>
      <c r="F148" s="198" t="s">
        <v>183</v>
      </c>
      <c r="G148" s="34"/>
      <c r="H148" s="34"/>
      <c r="I148" s="199"/>
      <c r="J148" s="34"/>
      <c r="K148" s="34"/>
      <c r="L148" s="37"/>
      <c r="M148" s="200"/>
      <c r="N148" s="20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130</v>
      </c>
      <c r="AU148" s="15" t="s">
        <v>87</v>
      </c>
    </row>
    <row r="149" spans="1:65" s="2" customFormat="1" ht="19.2">
      <c r="A149" s="32"/>
      <c r="B149" s="33"/>
      <c r="C149" s="34"/>
      <c r="D149" s="197" t="s">
        <v>132</v>
      </c>
      <c r="E149" s="34"/>
      <c r="F149" s="202" t="s">
        <v>144</v>
      </c>
      <c r="G149" s="34"/>
      <c r="H149" s="34"/>
      <c r="I149" s="199"/>
      <c r="J149" s="34"/>
      <c r="K149" s="34"/>
      <c r="L149" s="37"/>
      <c r="M149" s="200"/>
      <c r="N149" s="20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132</v>
      </c>
      <c r="AU149" s="15" t="s">
        <v>87</v>
      </c>
    </row>
    <row r="150" spans="1:65" s="2" customFormat="1" ht="16.5" customHeight="1">
      <c r="A150" s="32"/>
      <c r="B150" s="33"/>
      <c r="C150" s="184" t="s">
        <v>184</v>
      </c>
      <c r="D150" s="184" t="s">
        <v>123</v>
      </c>
      <c r="E150" s="185" t="s">
        <v>185</v>
      </c>
      <c r="F150" s="186" t="s">
        <v>186</v>
      </c>
      <c r="G150" s="187" t="s">
        <v>141</v>
      </c>
      <c r="H150" s="188">
        <v>876</v>
      </c>
      <c r="I150" s="189"/>
      <c r="J150" s="190">
        <f>ROUND(I150*H150,2)</f>
        <v>0</v>
      </c>
      <c r="K150" s="186" t="s">
        <v>127</v>
      </c>
      <c r="L150" s="37"/>
      <c r="M150" s="191" t="s">
        <v>1</v>
      </c>
      <c r="N150" s="192" t="s">
        <v>42</v>
      </c>
      <c r="O150" s="69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128</v>
      </c>
      <c r="AT150" s="195" t="s">
        <v>123</v>
      </c>
      <c r="AU150" s="195" t="s">
        <v>87</v>
      </c>
      <c r="AY150" s="15" t="s">
        <v>120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5" t="s">
        <v>85</v>
      </c>
      <c r="BK150" s="196">
        <f>ROUND(I150*H150,2)</f>
        <v>0</v>
      </c>
      <c r="BL150" s="15" t="s">
        <v>128</v>
      </c>
      <c r="BM150" s="195" t="s">
        <v>187</v>
      </c>
    </row>
    <row r="151" spans="1:65" s="2" customFormat="1" ht="19.2">
      <c r="A151" s="32"/>
      <c r="B151" s="33"/>
      <c r="C151" s="34"/>
      <c r="D151" s="197" t="s">
        <v>130</v>
      </c>
      <c r="E151" s="34"/>
      <c r="F151" s="198" t="s">
        <v>188</v>
      </c>
      <c r="G151" s="34"/>
      <c r="H151" s="34"/>
      <c r="I151" s="199"/>
      <c r="J151" s="34"/>
      <c r="K151" s="34"/>
      <c r="L151" s="37"/>
      <c r="M151" s="200"/>
      <c r="N151" s="201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130</v>
      </c>
      <c r="AU151" s="15" t="s">
        <v>87</v>
      </c>
    </row>
    <row r="152" spans="1:65" s="2" customFormat="1" ht="19.2">
      <c r="A152" s="32"/>
      <c r="B152" s="33"/>
      <c r="C152" s="34"/>
      <c r="D152" s="197" t="s">
        <v>132</v>
      </c>
      <c r="E152" s="34"/>
      <c r="F152" s="202" t="s">
        <v>144</v>
      </c>
      <c r="G152" s="34"/>
      <c r="H152" s="34"/>
      <c r="I152" s="199"/>
      <c r="J152" s="34"/>
      <c r="K152" s="34"/>
      <c r="L152" s="37"/>
      <c r="M152" s="200"/>
      <c r="N152" s="20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132</v>
      </c>
      <c r="AU152" s="15" t="s">
        <v>87</v>
      </c>
    </row>
    <row r="153" spans="1:65" s="2" customFormat="1" ht="24.15" customHeight="1">
      <c r="A153" s="32"/>
      <c r="B153" s="33"/>
      <c r="C153" s="184" t="s">
        <v>189</v>
      </c>
      <c r="D153" s="184" t="s">
        <v>123</v>
      </c>
      <c r="E153" s="185" t="s">
        <v>190</v>
      </c>
      <c r="F153" s="186" t="s">
        <v>191</v>
      </c>
      <c r="G153" s="187" t="s">
        <v>126</v>
      </c>
      <c r="H153" s="188">
        <v>10</v>
      </c>
      <c r="I153" s="189"/>
      <c r="J153" s="190">
        <f>ROUND(I153*H153,2)</f>
        <v>0</v>
      </c>
      <c r="K153" s="186" t="s">
        <v>127</v>
      </c>
      <c r="L153" s="37"/>
      <c r="M153" s="191" t="s">
        <v>1</v>
      </c>
      <c r="N153" s="192" t="s">
        <v>42</v>
      </c>
      <c r="O153" s="69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128</v>
      </c>
      <c r="AT153" s="195" t="s">
        <v>123</v>
      </c>
      <c r="AU153" s="195" t="s">
        <v>87</v>
      </c>
      <c r="AY153" s="15" t="s">
        <v>120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5" t="s">
        <v>85</v>
      </c>
      <c r="BK153" s="196">
        <f>ROUND(I153*H153,2)</f>
        <v>0</v>
      </c>
      <c r="BL153" s="15" t="s">
        <v>128</v>
      </c>
      <c r="BM153" s="195" t="s">
        <v>192</v>
      </c>
    </row>
    <row r="154" spans="1:65" s="2" customFormat="1" ht="19.2">
      <c r="A154" s="32"/>
      <c r="B154" s="33"/>
      <c r="C154" s="34"/>
      <c r="D154" s="197" t="s">
        <v>130</v>
      </c>
      <c r="E154" s="34"/>
      <c r="F154" s="198" t="s">
        <v>193</v>
      </c>
      <c r="G154" s="34"/>
      <c r="H154" s="34"/>
      <c r="I154" s="199"/>
      <c r="J154" s="34"/>
      <c r="K154" s="34"/>
      <c r="L154" s="37"/>
      <c r="M154" s="200"/>
      <c r="N154" s="20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130</v>
      </c>
      <c r="AU154" s="15" t="s">
        <v>87</v>
      </c>
    </row>
    <row r="155" spans="1:65" s="2" customFormat="1" ht="16.5" customHeight="1">
      <c r="A155" s="32"/>
      <c r="B155" s="33"/>
      <c r="C155" s="184" t="s">
        <v>194</v>
      </c>
      <c r="D155" s="184" t="s">
        <v>123</v>
      </c>
      <c r="E155" s="185" t="s">
        <v>195</v>
      </c>
      <c r="F155" s="186" t="s">
        <v>196</v>
      </c>
      <c r="G155" s="187" t="s">
        <v>126</v>
      </c>
      <c r="H155" s="188">
        <v>10</v>
      </c>
      <c r="I155" s="189"/>
      <c r="J155" s="190">
        <f>ROUND(I155*H155,2)</f>
        <v>0</v>
      </c>
      <c r="K155" s="186" t="s">
        <v>127</v>
      </c>
      <c r="L155" s="37"/>
      <c r="M155" s="191" t="s">
        <v>1</v>
      </c>
      <c r="N155" s="192" t="s">
        <v>42</v>
      </c>
      <c r="O155" s="69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128</v>
      </c>
      <c r="AT155" s="195" t="s">
        <v>123</v>
      </c>
      <c r="AU155" s="195" t="s">
        <v>87</v>
      </c>
      <c r="AY155" s="15" t="s">
        <v>120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5" t="s">
        <v>85</v>
      </c>
      <c r="BK155" s="196">
        <f>ROUND(I155*H155,2)</f>
        <v>0</v>
      </c>
      <c r="BL155" s="15" t="s">
        <v>128</v>
      </c>
      <c r="BM155" s="195" t="s">
        <v>197</v>
      </c>
    </row>
    <row r="156" spans="1:65" s="2" customFormat="1" ht="10.199999999999999">
      <c r="A156" s="32"/>
      <c r="B156" s="33"/>
      <c r="C156" s="34"/>
      <c r="D156" s="197" t="s">
        <v>130</v>
      </c>
      <c r="E156" s="34"/>
      <c r="F156" s="198" t="s">
        <v>196</v>
      </c>
      <c r="G156" s="34"/>
      <c r="H156" s="34"/>
      <c r="I156" s="199"/>
      <c r="J156" s="34"/>
      <c r="K156" s="34"/>
      <c r="L156" s="37"/>
      <c r="M156" s="200"/>
      <c r="N156" s="20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130</v>
      </c>
      <c r="AU156" s="15" t="s">
        <v>87</v>
      </c>
    </row>
    <row r="157" spans="1:65" s="2" customFormat="1" ht="16.5" customHeight="1">
      <c r="A157" s="32"/>
      <c r="B157" s="33"/>
      <c r="C157" s="184" t="s">
        <v>8</v>
      </c>
      <c r="D157" s="184" t="s">
        <v>123</v>
      </c>
      <c r="E157" s="185" t="s">
        <v>198</v>
      </c>
      <c r="F157" s="186" t="s">
        <v>199</v>
      </c>
      <c r="G157" s="187" t="s">
        <v>126</v>
      </c>
      <c r="H157" s="188">
        <v>1</v>
      </c>
      <c r="I157" s="189"/>
      <c r="J157" s="190">
        <f>ROUND(I157*H157,2)</f>
        <v>0</v>
      </c>
      <c r="K157" s="186" t="s">
        <v>127</v>
      </c>
      <c r="L157" s="37"/>
      <c r="M157" s="191" t="s">
        <v>1</v>
      </c>
      <c r="N157" s="192" t="s">
        <v>42</v>
      </c>
      <c r="O157" s="69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128</v>
      </c>
      <c r="AT157" s="195" t="s">
        <v>123</v>
      </c>
      <c r="AU157" s="195" t="s">
        <v>87</v>
      </c>
      <c r="AY157" s="15" t="s">
        <v>120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5" t="s">
        <v>85</v>
      </c>
      <c r="BK157" s="196">
        <f>ROUND(I157*H157,2)</f>
        <v>0</v>
      </c>
      <c r="BL157" s="15" t="s">
        <v>128</v>
      </c>
      <c r="BM157" s="195" t="s">
        <v>200</v>
      </c>
    </row>
    <row r="158" spans="1:65" s="2" customFormat="1" ht="10.199999999999999">
      <c r="A158" s="32"/>
      <c r="B158" s="33"/>
      <c r="C158" s="34"/>
      <c r="D158" s="197" t="s">
        <v>130</v>
      </c>
      <c r="E158" s="34"/>
      <c r="F158" s="198" t="s">
        <v>199</v>
      </c>
      <c r="G158" s="34"/>
      <c r="H158" s="34"/>
      <c r="I158" s="199"/>
      <c r="J158" s="34"/>
      <c r="K158" s="34"/>
      <c r="L158" s="37"/>
      <c r="M158" s="200"/>
      <c r="N158" s="20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130</v>
      </c>
      <c r="AU158" s="15" t="s">
        <v>87</v>
      </c>
    </row>
    <row r="159" spans="1:65" s="2" customFormat="1" ht="16.5" customHeight="1">
      <c r="A159" s="32"/>
      <c r="B159" s="33"/>
      <c r="C159" s="184" t="s">
        <v>201</v>
      </c>
      <c r="D159" s="184" t="s">
        <v>123</v>
      </c>
      <c r="E159" s="185" t="s">
        <v>202</v>
      </c>
      <c r="F159" s="186" t="s">
        <v>203</v>
      </c>
      <c r="G159" s="187" t="s">
        <v>126</v>
      </c>
      <c r="H159" s="188">
        <v>1</v>
      </c>
      <c r="I159" s="189"/>
      <c r="J159" s="190">
        <f>ROUND(I159*H159,2)</f>
        <v>0</v>
      </c>
      <c r="K159" s="186" t="s">
        <v>127</v>
      </c>
      <c r="L159" s="37"/>
      <c r="M159" s="191" t="s">
        <v>1</v>
      </c>
      <c r="N159" s="192" t="s">
        <v>42</v>
      </c>
      <c r="O159" s="69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128</v>
      </c>
      <c r="AT159" s="195" t="s">
        <v>123</v>
      </c>
      <c r="AU159" s="195" t="s">
        <v>87</v>
      </c>
      <c r="AY159" s="15" t="s">
        <v>120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5" t="s">
        <v>85</v>
      </c>
      <c r="BK159" s="196">
        <f>ROUND(I159*H159,2)</f>
        <v>0</v>
      </c>
      <c r="BL159" s="15" t="s">
        <v>128</v>
      </c>
      <c r="BM159" s="195" t="s">
        <v>204</v>
      </c>
    </row>
    <row r="160" spans="1:65" s="2" customFormat="1" ht="10.199999999999999">
      <c r="A160" s="32"/>
      <c r="B160" s="33"/>
      <c r="C160" s="34"/>
      <c r="D160" s="197" t="s">
        <v>130</v>
      </c>
      <c r="E160" s="34"/>
      <c r="F160" s="198" t="s">
        <v>203</v>
      </c>
      <c r="G160" s="34"/>
      <c r="H160" s="34"/>
      <c r="I160" s="199"/>
      <c r="J160" s="34"/>
      <c r="K160" s="34"/>
      <c r="L160" s="37"/>
      <c r="M160" s="200"/>
      <c r="N160" s="20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130</v>
      </c>
      <c r="AU160" s="15" t="s">
        <v>87</v>
      </c>
    </row>
    <row r="161" spans="1:65" s="2" customFormat="1" ht="16.5" customHeight="1">
      <c r="A161" s="32"/>
      <c r="B161" s="33"/>
      <c r="C161" s="203" t="s">
        <v>205</v>
      </c>
      <c r="D161" s="203" t="s">
        <v>206</v>
      </c>
      <c r="E161" s="204" t="s">
        <v>207</v>
      </c>
      <c r="F161" s="205" t="s">
        <v>208</v>
      </c>
      <c r="G161" s="206" t="s">
        <v>126</v>
      </c>
      <c r="H161" s="207">
        <v>2404</v>
      </c>
      <c r="I161" s="208"/>
      <c r="J161" s="209">
        <f>ROUND(I161*H161,2)</f>
        <v>0</v>
      </c>
      <c r="K161" s="205" t="s">
        <v>127</v>
      </c>
      <c r="L161" s="210"/>
      <c r="M161" s="211" t="s">
        <v>1</v>
      </c>
      <c r="N161" s="212" t="s">
        <v>42</v>
      </c>
      <c r="O161" s="69"/>
      <c r="P161" s="193">
        <f>O161*H161</f>
        <v>0</v>
      </c>
      <c r="Q161" s="193">
        <v>1.8000000000000001E-4</v>
      </c>
      <c r="R161" s="193">
        <f>Q161*H161</f>
        <v>0.43272000000000005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209</v>
      </c>
      <c r="AT161" s="195" t="s">
        <v>206</v>
      </c>
      <c r="AU161" s="195" t="s">
        <v>87</v>
      </c>
      <c r="AY161" s="15" t="s">
        <v>120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5" t="s">
        <v>85</v>
      </c>
      <c r="BK161" s="196">
        <f>ROUND(I161*H161,2)</f>
        <v>0</v>
      </c>
      <c r="BL161" s="15" t="s">
        <v>209</v>
      </c>
      <c r="BM161" s="195" t="s">
        <v>210</v>
      </c>
    </row>
    <row r="162" spans="1:65" s="2" customFormat="1" ht="10.199999999999999">
      <c r="A162" s="32"/>
      <c r="B162" s="33"/>
      <c r="C162" s="34"/>
      <c r="D162" s="197" t="s">
        <v>130</v>
      </c>
      <c r="E162" s="34"/>
      <c r="F162" s="198" t="s">
        <v>208</v>
      </c>
      <c r="G162" s="34"/>
      <c r="H162" s="34"/>
      <c r="I162" s="199"/>
      <c r="J162" s="34"/>
      <c r="K162" s="34"/>
      <c r="L162" s="37"/>
      <c r="M162" s="200"/>
      <c r="N162" s="20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130</v>
      </c>
      <c r="AU162" s="15" t="s">
        <v>87</v>
      </c>
    </row>
    <row r="163" spans="1:65" s="2" customFormat="1" ht="16.5" customHeight="1">
      <c r="A163" s="32"/>
      <c r="B163" s="33"/>
      <c r="C163" s="203" t="s">
        <v>211</v>
      </c>
      <c r="D163" s="203" t="s">
        <v>206</v>
      </c>
      <c r="E163" s="204" t="s">
        <v>212</v>
      </c>
      <c r="F163" s="205" t="s">
        <v>213</v>
      </c>
      <c r="G163" s="206" t="s">
        <v>126</v>
      </c>
      <c r="H163" s="207">
        <v>1464</v>
      </c>
      <c r="I163" s="208"/>
      <c r="J163" s="209">
        <f>ROUND(I163*H163,2)</f>
        <v>0</v>
      </c>
      <c r="K163" s="205" t="s">
        <v>127</v>
      </c>
      <c r="L163" s="210"/>
      <c r="M163" s="211" t="s">
        <v>1</v>
      </c>
      <c r="N163" s="212" t="s">
        <v>42</v>
      </c>
      <c r="O163" s="69"/>
      <c r="P163" s="193">
        <f>O163*H163</f>
        <v>0</v>
      </c>
      <c r="Q163" s="193">
        <v>2.0000000000000002E-5</v>
      </c>
      <c r="R163" s="193">
        <f>Q163*H163</f>
        <v>2.9280000000000004E-2</v>
      </c>
      <c r="S163" s="193">
        <v>0</v>
      </c>
      <c r="T163" s="19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209</v>
      </c>
      <c r="AT163" s="195" t="s">
        <v>206</v>
      </c>
      <c r="AU163" s="195" t="s">
        <v>87</v>
      </c>
      <c r="AY163" s="15" t="s">
        <v>120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5" t="s">
        <v>85</v>
      </c>
      <c r="BK163" s="196">
        <f>ROUND(I163*H163,2)</f>
        <v>0</v>
      </c>
      <c r="BL163" s="15" t="s">
        <v>209</v>
      </c>
      <c r="BM163" s="195" t="s">
        <v>214</v>
      </c>
    </row>
    <row r="164" spans="1:65" s="2" customFormat="1" ht="10.199999999999999">
      <c r="A164" s="32"/>
      <c r="B164" s="33"/>
      <c r="C164" s="34"/>
      <c r="D164" s="197" t="s">
        <v>130</v>
      </c>
      <c r="E164" s="34"/>
      <c r="F164" s="198" t="s">
        <v>213</v>
      </c>
      <c r="G164" s="34"/>
      <c r="H164" s="34"/>
      <c r="I164" s="199"/>
      <c r="J164" s="34"/>
      <c r="K164" s="34"/>
      <c r="L164" s="37"/>
      <c r="M164" s="200"/>
      <c r="N164" s="20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130</v>
      </c>
      <c r="AU164" s="15" t="s">
        <v>87</v>
      </c>
    </row>
    <row r="165" spans="1:65" s="12" customFormat="1" ht="25.95" customHeight="1">
      <c r="B165" s="168"/>
      <c r="C165" s="169"/>
      <c r="D165" s="170" t="s">
        <v>76</v>
      </c>
      <c r="E165" s="171" t="s">
        <v>215</v>
      </c>
      <c r="F165" s="171" t="s">
        <v>216</v>
      </c>
      <c r="G165" s="169"/>
      <c r="H165" s="169"/>
      <c r="I165" s="172"/>
      <c r="J165" s="173">
        <f>BK165</f>
        <v>0</v>
      </c>
      <c r="K165" s="169"/>
      <c r="L165" s="174"/>
      <c r="M165" s="175"/>
      <c r="N165" s="176"/>
      <c r="O165" s="176"/>
      <c r="P165" s="177">
        <f>SUM(P166:P187)</f>
        <v>0</v>
      </c>
      <c r="Q165" s="176"/>
      <c r="R165" s="177">
        <f>SUM(R166:R187)</f>
        <v>0</v>
      </c>
      <c r="S165" s="176"/>
      <c r="T165" s="178">
        <f>SUM(T166:T187)</f>
        <v>0</v>
      </c>
      <c r="AR165" s="179" t="s">
        <v>128</v>
      </c>
      <c r="AT165" s="180" t="s">
        <v>76</v>
      </c>
      <c r="AU165" s="180" t="s">
        <v>77</v>
      </c>
      <c r="AY165" s="179" t="s">
        <v>120</v>
      </c>
      <c r="BK165" s="181">
        <f>SUM(BK166:BK187)</f>
        <v>0</v>
      </c>
    </row>
    <row r="166" spans="1:65" s="2" customFormat="1" ht="37.799999999999997" customHeight="1">
      <c r="A166" s="32"/>
      <c r="B166" s="33"/>
      <c r="C166" s="184" t="s">
        <v>217</v>
      </c>
      <c r="D166" s="184" t="s">
        <v>123</v>
      </c>
      <c r="E166" s="185" t="s">
        <v>218</v>
      </c>
      <c r="F166" s="186" t="s">
        <v>219</v>
      </c>
      <c r="G166" s="187" t="s">
        <v>220</v>
      </c>
      <c r="H166" s="188">
        <v>43.222000000000001</v>
      </c>
      <c r="I166" s="189"/>
      <c r="J166" s="190">
        <f>ROUND(I166*H166,2)</f>
        <v>0</v>
      </c>
      <c r="K166" s="186" t="s">
        <v>127</v>
      </c>
      <c r="L166" s="37"/>
      <c r="M166" s="191" t="s">
        <v>1</v>
      </c>
      <c r="N166" s="192" t="s">
        <v>42</v>
      </c>
      <c r="O166" s="69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221</v>
      </c>
      <c r="AT166" s="195" t="s">
        <v>123</v>
      </c>
      <c r="AU166" s="195" t="s">
        <v>85</v>
      </c>
      <c r="AY166" s="15" t="s">
        <v>120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5" t="s">
        <v>85</v>
      </c>
      <c r="BK166" s="196">
        <f>ROUND(I166*H166,2)</f>
        <v>0</v>
      </c>
      <c r="BL166" s="15" t="s">
        <v>221</v>
      </c>
      <c r="BM166" s="195" t="s">
        <v>222</v>
      </c>
    </row>
    <row r="167" spans="1:65" s="2" customFormat="1" ht="48">
      <c r="A167" s="32"/>
      <c r="B167" s="33"/>
      <c r="C167" s="34"/>
      <c r="D167" s="197" t="s">
        <v>130</v>
      </c>
      <c r="E167" s="34"/>
      <c r="F167" s="198" t="s">
        <v>223</v>
      </c>
      <c r="G167" s="34"/>
      <c r="H167" s="34"/>
      <c r="I167" s="199"/>
      <c r="J167" s="34"/>
      <c r="K167" s="34"/>
      <c r="L167" s="37"/>
      <c r="M167" s="200"/>
      <c r="N167" s="201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130</v>
      </c>
      <c r="AU167" s="15" t="s">
        <v>85</v>
      </c>
    </row>
    <row r="168" spans="1:65" s="2" customFormat="1" ht="19.2">
      <c r="A168" s="32"/>
      <c r="B168" s="33"/>
      <c r="C168" s="34"/>
      <c r="D168" s="197" t="s">
        <v>132</v>
      </c>
      <c r="E168" s="34"/>
      <c r="F168" s="202" t="s">
        <v>224</v>
      </c>
      <c r="G168" s="34"/>
      <c r="H168" s="34"/>
      <c r="I168" s="199"/>
      <c r="J168" s="34"/>
      <c r="K168" s="34"/>
      <c r="L168" s="37"/>
      <c r="M168" s="200"/>
      <c r="N168" s="20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132</v>
      </c>
      <c r="AU168" s="15" t="s">
        <v>85</v>
      </c>
    </row>
    <row r="169" spans="1:65" s="13" customFormat="1" ht="10.199999999999999">
      <c r="B169" s="213"/>
      <c r="C169" s="214"/>
      <c r="D169" s="197" t="s">
        <v>225</v>
      </c>
      <c r="E169" s="215" t="s">
        <v>1</v>
      </c>
      <c r="F169" s="216" t="s">
        <v>226</v>
      </c>
      <c r="G169" s="214"/>
      <c r="H169" s="217">
        <v>43.222000000000001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225</v>
      </c>
      <c r="AU169" s="223" t="s">
        <v>85</v>
      </c>
      <c r="AV169" s="13" t="s">
        <v>87</v>
      </c>
      <c r="AW169" s="13" t="s">
        <v>34</v>
      </c>
      <c r="AX169" s="13" t="s">
        <v>85</v>
      </c>
      <c r="AY169" s="223" t="s">
        <v>120</v>
      </c>
    </row>
    <row r="170" spans="1:65" s="2" customFormat="1" ht="16.5" customHeight="1">
      <c r="A170" s="32"/>
      <c r="B170" s="33"/>
      <c r="C170" s="184" t="s">
        <v>227</v>
      </c>
      <c r="D170" s="184" t="s">
        <v>123</v>
      </c>
      <c r="E170" s="185" t="s">
        <v>228</v>
      </c>
      <c r="F170" s="186" t="s">
        <v>229</v>
      </c>
      <c r="G170" s="187" t="s">
        <v>220</v>
      </c>
      <c r="H170" s="188">
        <v>0.46200000000000002</v>
      </c>
      <c r="I170" s="189"/>
      <c r="J170" s="190">
        <f>ROUND(I170*H170,2)</f>
        <v>0</v>
      </c>
      <c r="K170" s="186" t="s">
        <v>127</v>
      </c>
      <c r="L170" s="37"/>
      <c r="M170" s="191" t="s">
        <v>1</v>
      </c>
      <c r="N170" s="192" t="s">
        <v>42</v>
      </c>
      <c r="O170" s="69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221</v>
      </c>
      <c r="AT170" s="195" t="s">
        <v>123</v>
      </c>
      <c r="AU170" s="195" t="s">
        <v>85</v>
      </c>
      <c r="AY170" s="15" t="s">
        <v>120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5" t="s">
        <v>85</v>
      </c>
      <c r="BK170" s="196">
        <f>ROUND(I170*H170,2)</f>
        <v>0</v>
      </c>
      <c r="BL170" s="15" t="s">
        <v>221</v>
      </c>
      <c r="BM170" s="195" t="s">
        <v>230</v>
      </c>
    </row>
    <row r="171" spans="1:65" s="2" customFormat="1" ht="28.8">
      <c r="A171" s="32"/>
      <c r="B171" s="33"/>
      <c r="C171" s="34"/>
      <c r="D171" s="197" t="s">
        <v>130</v>
      </c>
      <c r="E171" s="34"/>
      <c r="F171" s="198" t="s">
        <v>231</v>
      </c>
      <c r="G171" s="34"/>
      <c r="H171" s="34"/>
      <c r="I171" s="199"/>
      <c r="J171" s="34"/>
      <c r="K171" s="34"/>
      <c r="L171" s="37"/>
      <c r="M171" s="200"/>
      <c r="N171" s="201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130</v>
      </c>
      <c r="AU171" s="15" t="s">
        <v>85</v>
      </c>
    </row>
    <row r="172" spans="1:65" s="13" customFormat="1" ht="10.199999999999999">
      <c r="B172" s="213"/>
      <c r="C172" s="214"/>
      <c r="D172" s="197" t="s">
        <v>225</v>
      </c>
      <c r="E172" s="215" t="s">
        <v>1</v>
      </c>
      <c r="F172" s="216" t="s">
        <v>232</v>
      </c>
      <c r="G172" s="214"/>
      <c r="H172" s="217">
        <v>0.46200000000000002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225</v>
      </c>
      <c r="AU172" s="223" t="s">
        <v>85</v>
      </c>
      <c r="AV172" s="13" t="s">
        <v>87</v>
      </c>
      <c r="AW172" s="13" t="s">
        <v>34</v>
      </c>
      <c r="AX172" s="13" t="s">
        <v>85</v>
      </c>
      <c r="AY172" s="223" t="s">
        <v>120</v>
      </c>
    </row>
    <row r="173" spans="1:65" s="2" customFormat="1" ht="37.799999999999997" customHeight="1">
      <c r="A173" s="32"/>
      <c r="B173" s="33"/>
      <c r="C173" s="184" t="s">
        <v>7</v>
      </c>
      <c r="D173" s="184" t="s">
        <v>123</v>
      </c>
      <c r="E173" s="185" t="s">
        <v>233</v>
      </c>
      <c r="F173" s="186" t="s">
        <v>234</v>
      </c>
      <c r="G173" s="187" t="s">
        <v>126</v>
      </c>
      <c r="H173" s="188">
        <v>1</v>
      </c>
      <c r="I173" s="189"/>
      <c r="J173" s="190">
        <f>ROUND(I173*H173,2)</f>
        <v>0</v>
      </c>
      <c r="K173" s="186" t="s">
        <v>127</v>
      </c>
      <c r="L173" s="37"/>
      <c r="M173" s="191" t="s">
        <v>1</v>
      </c>
      <c r="N173" s="192" t="s">
        <v>42</v>
      </c>
      <c r="O173" s="69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221</v>
      </c>
      <c r="AT173" s="195" t="s">
        <v>123</v>
      </c>
      <c r="AU173" s="195" t="s">
        <v>85</v>
      </c>
      <c r="AY173" s="15" t="s">
        <v>120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5" t="s">
        <v>85</v>
      </c>
      <c r="BK173" s="196">
        <f>ROUND(I173*H173,2)</f>
        <v>0</v>
      </c>
      <c r="BL173" s="15" t="s">
        <v>221</v>
      </c>
      <c r="BM173" s="195" t="s">
        <v>235</v>
      </c>
    </row>
    <row r="174" spans="1:65" s="2" customFormat="1" ht="48">
      <c r="A174" s="32"/>
      <c r="B174" s="33"/>
      <c r="C174" s="34"/>
      <c r="D174" s="197" t="s">
        <v>130</v>
      </c>
      <c r="E174" s="34"/>
      <c r="F174" s="198" t="s">
        <v>236</v>
      </c>
      <c r="G174" s="34"/>
      <c r="H174" s="34"/>
      <c r="I174" s="199"/>
      <c r="J174" s="34"/>
      <c r="K174" s="34"/>
      <c r="L174" s="37"/>
      <c r="M174" s="200"/>
      <c r="N174" s="20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130</v>
      </c>
      <c r="AU174" s="15" t="s">
        <v>85</v>
      </c>
    </row>
    <row r="175" spans="1:65" s="2" customFormat="1" ht="19.2">
      <c r="A175" s="32"/>
      <c r="B175" s="33"/>
      <c r="C175" s="34"/>
      <c r="D175" s="197" t="s">
        <v>132</v>
      </c>
      <c r="E175" s="34"/>
      <c r="F175" s="202" t="s">
        <v>237</v>
      </c>
      <c r="G175" s="34"/>
      <c r="H175" s="34"/>
      <c r="I175" s="199"/>
      <c r="J175" s="34"/>
      <c r="K175" s="34"/>
      <c r="L175" s="37"/>
      <c r="M175" s="200"/>
      <c r="N175" s="201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132</v>
      </c>
      <c r="AU175" s="15" t="s">
        <v>85</v>
      </c>
    </row>
    <row r="176" spans="1:65" s="13" customFormat="1" ht="10.199999999999999">
      <c r="B176" s="213"/>
      <c r="C176" s="214"/>
      <c r="D176" s="197" t="s">
        <v>225</v>
      </c>
      <c r="E176" s="215" t="s">
        <v>1</v>
      </c>
      <c r="F176" s="216" t="s">
        <v>238</v>
      </c>
      <c r="G176" s="214"/>
      <c r="H176" s="217">
        <v>1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225</v>
      </c>
      <c r="AU176" s="223" t="s">
        <v>85</v>
      </c>
      <c r="AV176" s="13" t="s">
        <v>87</v>
      </c>
      <c r="AW176" s="13" t="s">
        <v>34</v>
      </c>
      <c r="AX176" s="13" t="s">
        <v>85</v>
      </c>
      <c r="AY176" s="223" t="s">
        <v>120</v>
      </c>
    </row>
    <row r="177" spans="1:65" s="2" customFormat="1" ht="16.5" customHeight="1">
      <c r="A177" s="32"/>
      <c r="B177" s="33"/>
      <c r="C177" s="184" t="s">
        <v>239</v>
      </c>
      <c r="D177" s="184" t="s">
        <v>123</v>
      </c>
      <c r="E177" s="185" t="s">
        <v>240</v>
      </c>
      <c r="F177" s="186" t="s">
        <v>241</v>
      </c>
      <c r="G177" s="187" t="s">
        <v>220</v>
      </c>
      <c r="H177" s="188">
        <v>43.222000000000001</v>
      </c>
      <c r="I177" s="189"/>
      <c r="J177" s="190">
        <f>ROUND(I177*H177,2)</f>
        <v>0</v>
      </c>
      <c r="K177" s="186" t="s">
        <v>127</v>
      </c>
      <c r="L177" s="37"/>
      <c r="M177" s="191" t="s">
        <v>1</v>
      </c>
      <c r="N177" s="192" t="s">
        <v>42</v>
      </c>
      <c r="O177" s="69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221</v>
      </c>
      <c r="AT177" s="195" t="s">
        <v>123</v>
      </c>
      <c r="AU177" s="195" t="s">
        <v>85</v>
      </c>
      <c r="AY177" s="15" t="s">
        <v>120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5" t="s">
        <v>85</v>
      </c>
      <c r="BK177" s="196">
        <f>ROUND(I177*H177,2)</f>
        <v>0</v>
      </c>
      <c r="BL177" s="15" t="s">
        <v>221</v>
      </c>
      <c r="BM177" s="195" t="s">
        <v>242</v>
      </c>
    </row>
    <row r="178" spans="1:65" s="2" customFormat="1" ht="28.8">
      <c r="A178" s="32"/>
      <c r="B178" s="33"/>
      <c r="C178" s="34"/>
      <c r="D178" s="197" t="s">
        <v>130</v>
      </c>
      <c r="E178" s="34"/>
      <c r="F178" s="198" t="s">
        <v>243</v>
      </c>
      <c r="G178" s="34"/>
      <c r="H178" s="34"/>
      <c r="I178" s="199"/>
      <c r="J178" s="34"/>
      <c r="K178" s="34"/>
      <c r="L178" s="37"/>
      <c r="M178" s="200"/>
      <c r="N178" s="20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130</v>
      </c>
      <c r="AU178" s="15" t="s">
        <v>85</v>
      </c>
    </row>
    <row r="179" spans="1:65" s="13" customFormat="1" ht="10.199999999999999">
      <c r="B179" s="213"/>
      <c r="C179" s="214"/>
      <c r="D179" s="197" t="s">
        <v>225</v>
      </c>
      <c r="E179" s="215" t="s">
        <v>1</v>
      </c>
      <c r="F179" s="216" t="s">
        <v>244</v>
      </c>
      <c r="G179" s="214"/>
      <c r="H179" s="217">
        <v>43.222000000000001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225</v>
      </c>
      <c r="AU179" s="223" t="s">
        <v>85</v>
      </c>
      <c r="AV179" s="13" t="s">
        <v>87</v>
      </c>
      <c r="AW179" s="13" t="s">
        <v>34</v>
      </c>
      <c r="AX179" s="13" t="s">
        <v>85</v>
      </c>
      <c r="AY179" s="223" t="s">
        <v>120</v>
      </c>
    </row>
    <row r="180" spans="1:65" s="2" customFormat="1" ht="33" customHeight="1">
      <c r="A180" s="32"/>
      <c r="B180" s="33"/>
      <c r="C180" s="184" t="s">
        <v>245</v>
      </c>
      <c r="D180" s="184" t="s">
        <v>123</v>
      </c>
      <c r="E180" s="185" t="s">
        <v>246</v>
      </c>
      <c r="F180" s="186" t="s">
        <v>247</v>
      </c>
      <c r="G180" s="187" t="s">
        <v>220</v>
      </c>
      <c r="H180" s="188">
        <v>43.222000000000001</v>
      </c>
      <c r="I180" s="189"/>
      <c r="J180" s="190">
        <f>ROUND(I180*H180,2)</f>
        <v>0</v>
      </c>
      <c r="K180" s="186" t="s">
        <v>127</v>
      </c>
      <c r="L180" s="37"/>
      <c r="M180" s="191" t="s">
        <v>1</v>
      </c>
      <c r="N180" s="192" t="s">
        <v>42</v>
      </c>
      <c r="O180" s="69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5" t="s">
        <v>221</v>
      </c>
      <c r="AT180" s="195" t="s">
        <v>123</v>
      </c>
      <c r="AU180" s="195" t="s">
        <v>85</v>
      </c>
      <c r="AY180" s="15" t="s">
        <v>120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5" t="s">
        <v>85</v>
      </c>
      <c r="BK180" s="196">
        <f>ROUND(I180*H180,2)</f>
        <v>0</v>
      </c>
      <c r="BL180" s="15" t="s">
        <v>221</v>
      </c>
      <c r="BM180" s="195" t="s">
        <v>248</v>
      </c>
    </row>
    <row r="181" spans="1:65" s="2" customFormat="1" ht="57.6">
      <c r="A181" s="32"/>
      <c r="B181" s="33"/>
      <c r="C181" s="34"/>
      <c r="D181" s="197" t="s">
        <v>130</v>
      </c>
      <c r="E181" s="34"/>
      <c r="F181" s="198" t="s">
        <v>249</v>
      </c>
      <c r="G181" s="34"/>
      <c r="H181" s="34"/>
      <c r="I181" s="199"/>
      <c r="J181" s="34"/>
      <c r="K181" s="34"/>
      <c r="L181" s="37"/>
      <c r="M181" s="200"/>
      <c r="N181" s="201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130</v>
      </c>
      <c r="AU181" s="15" t="s">
        <v>85</v>
      </c>
    </row>
    <row r="182" spans="1:65" s="2" customFormat="1" ht="19.2">
      <c r="A182" s="32"/>
      <c r="B182" s="33"/>
      <c r="C182" s="34"/>
      <c r="D182" s="197" t="s">
        <v>132</v>
      </c>
      <c r="E182" s="34"/>
      <c r="F182" s="202" t="s">
        <v>224</v>
      </c>
      <c r="G182" s="34"/>
      <c r="H182" s="34"/>
      <c r="I182" s="199"/>
      <c r="J182" s="34"/>
      <c r="K182" s="34"/>
      <c r="L182" s="37"/>
      <c r="M182" s="200"/>
      <c r="N182" s="20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132</v>
      </c>
      <c r="AU182" s="15" t="s">
        <v>85</v>
      </c>
    </row>
    <row r="183" spans="1:65" s="13" customFormat="1" ht="10.199999999999999">
      <c r="B183" s="213"/>
      <c r="C183" s="214"/>
      <c r="D183" s="197" t="s">
        <v>225</v>
      </c>
      <c r="E183" s="215" t="s">
        <v>1</v>
      </c>
      <c r="F183" s="216" t="s">
        <v>244</v>
      </c>
      <c r="G183" s="214"/>
      <c r="H183" s="217">
        <v>43.222000000000001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225</v>
      </c>
      <c r="AU183" s="223" t="s">
        <v>85</v>
      </c>
      <c r="AV183" s="13" t="s">
        <v>87</v>
      </c>
      <c r="AW183" s="13" t="s">
        <v>34</v>
      </c>
      <c r="AX183" s="13" t="s">
        <v>85</v>
      </c>
      <c r="AY183" s="223" t="s">
        <v>120</v>
      </c>
    </row>
    <row r="184" spans="1:65" s="2" customFormat="1" ht="37.799999999999997" customHeight="1">
      <c r="A184" s="32"/>
      <c r="B184" s="33"/>
      <c r="C184" s="184" t="s">
        <v>250</v>
      </c>
      <c r="D184" s="184" t="s">
        <v>123</v>
      </c>
      <c r="E184" s="185" t="s">
        <v>251</v>
      </c>
      <c r="F184" s="186" t="s">
        <v>252</v>
      </c>
      <c r="G184" s="187" t="s">
        <v>126</v>
      </c>
      <c r="H184" s="188">
        <v>1</v>
      </c>
      <c r="I184" s="189"/>
      <c r="J184" s="190">
        <f>ROUND(I184*H184,2)</f>
        <v>0</v>
      </c>
      <c r="K184" s="186" t="s">
        <v>127</v>
      </c>
      <c r="L184" s="37"/>
      <c r="M184" s="191" t="s">
        <v>1</v>
      </c>
      <c r="N184" s="192" t="s">
        <v>42</v>
      </c>
      <c r="O184" s="69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221</v>
      </c>
      <c r="AT184" s="195" t="s">
        <v>123</v>
      </c>
      <c r="AU184" s="195" t="s">
        <v>85</v>
      </c>
      <c r="AY184" s="15" t="s">
        <v>120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5" t="s">
        <v>85</v>
      </c>
      <c r="BK184" s="196">
        <f>ROUND(I184*H184,2)</f>
        <v>0</v>
      </c>
      <c r="BL184" s="15" t="s">
        <v>221</v>
      </c>
      <c r="BM184" s="195" t="s">
        <v>253</v>
      </c>
    </row>
    <row r="185" spans="1:65" s="2" customFormat="1" ht="48">
      <c r="A185" s="32"/>
      <c r="B185" s="33"/>
      <c r="C185" s="34"/>
      <c r="D185" s="197" t="s">
        <v>130</v>
      </c>
      <c r="E185" s="34"/>
      <c r="F185" s="198" t="s">
        <v>254</v>
      </c>
      <c r="G185" s="34"/>
      <c r="H185" s="34"/>
      <c r="I185" s="199"/>
      <c r="J185" s="34"/>
      <c r="K185" s="34"/>
      <c r="L185" s="37"/>
      <c r="M185" s="200"/>
      <c r="N185" s="201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130</v>
      </c>
      <c r="AU185" s="15" t="s">
        <v>85</v>
      </c>
    </row>
    <row r="186" spans="1:65" s="2" customFormat="1" ht="19.2">
      <c r="A186" s="32"/>
      <c r="B186" s="33"/>
      <c r="C186" s="34"/>
      <c r="D186" s="197" t="s">
        <v>132</v>
      </c>
      <c r="E186" s="34"/>
      <c r="F186" s="202" t="s">
        <v>237</v>
      </c>
      <c r="G186" s="34"/>
      <c r="H186" s="34"/>
      <c r="I186" s="199"/>
      <c r="J186" s="34"/>
      <c r="K186" s="34"/>
      <c r="L186" s="37"/>
      <c r="M186" s="200"/>
      <c r="N186" s="20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132</v>
      </c>
      <c r="AU186" s="15" t="s">
        <v>85</v>
      </c>
    </row>
    <row r="187" spans="1:65" s="13" customFormat="1" ht="10.199999999999999">
      <c r="B187" s="213"/>
      <c r="C187" s="214"/>
      <c r="D187" s="197" t="s">
        <v>225</v>
      </c>
      <c r="E187" s="215" t="s">
        <v>1</v>
      </c>
      <c r="F187" s="216" t="s">
        <v>255</v>
      </c>
      <c r="G187" s="214"/>
      <c r="H187" s="217">
        <v>1</v>
      </c>
      <c r="I187" s="218"/>
      <c r="J187" s="214"/>
      <c r="K187" s="214"/>
      <c r="L187" s="219"/>
      <c r="M187" s="224"/>
      <c r="N187" s="225"/>
      <c r="O187" s="225"/>
      <c r="P187" s="225"/>
      <c r="Q187" s="225"/>
      <c r="R187" s="225"/>
      <c r="S187" s="225"/>
      <c r="T187" s="226"/>
      <c r="AT187" s="223" t="s">
        <v>225</v>
      </c>
      <c r="AU187" s="223" t="s">
        <v>85</v>
      </c>
      <c r="AV187" s="13" t="s">
        <v>87</v>
      </c>
      <c r="AW187" s="13" t="s">
        <v>34</v>
      </c>
      <c r="AX187" s="13" t="s">
        <v>85</v>
      </c>
      <c r="AY187" s="223" t="s">
        <v>120</v>
      </c>
    </row>
    <row r="188" spans="1:65" s="2" customFormat="1" ht="6.9" customHeight="1">
      <c r="A188" s="3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37"/>
      <c r="M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</row>
  </sheetData>
  <sheetProtection algorithmName="SHA-512" hashValue="XkS6hRiOOrPG1dzjU5kUfZwyU2uGD+wEPw/l3WObGqgq1C9tquhBT4uocePfkxjkca+OqJ39NFQgdYtCCbrChA==" saltValue="6MaZfjEYvFWBjeTb/qLMb3GQCEEZif4vo1IGxIgsE7O/sK+nnqzR6hRqIUvR6t5XKfohBxxubF9HLVbuBX/Wbg==" spinCount="100000" sheet="1" objects="1" scenarios="1" formatColumns="0" formatRows="0" autoFilter="0"/>
  <autoFilter ref="C118:K18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5" t="s">
        <v>90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87</v>
      </c>
    </row>
    <row r="4" spans="1:46" s="1" customFormat="1" ht="24.9" customHeight="1">
      <c r="B4" s="18"/>
      <c r="D4" s="108" t="s">
        <v>94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3" t="str">
        <f>'Rekapitulace stavby'!K6</f>
        <v>Výměna kolejnic v úseku Hranice na Moravě – Jistebník</v>
      </c>
      <c r="F7" s="274"/>
      <c r="G7" s="274"/>
      <c r="H7" s="274"/>
      <c r="L7" s="18"/>
    </row>
    <row r="8" spans="1:46" s="2" customFormat="1" ht="12" customHeight="1">
      <c r="A8" s="32"/>
      <c r="B8" s="37"/>
      <c r="C8" s="32"/>
      <c r="D8" s="110" t="s">
        <v>95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5" t="s">
        <v>256</v>
      </c>
      <c r="F9" s="276"/>
      <c r="G9" s="276"/>
      <c r="H9" s="276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25. 1. 2022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7" t="str">
        <f>'Rekapitulace stavby'!E14</f>
        <v>Vyplň údaj</v>
      </c>
      <c r="F18" s="278"/>
      <c r="G18" s="278"/>
      <c r="H18" s="278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9" t="s">
        <v>1</v>
      </c>
      <c r="F27" s="279"/>
      <c r="G27" s="279"/>
      <c r="H27" s="27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37</v>
      </c>
      <c r="E30" s="32"/>
      <c r="F30" s="32"/>
      <c r="G30" s="32"/>
      <c r="H30" s="32"/>
      <c r="I30" s="32"/>
      <c r="J30" s="118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39</v>
      </c>
      <c r="G32" s="32"/>
      <c r="H32" s="32"/>
      <c r="I32" s="119" t="s">
        <v>38</v>
      </c>
      <c r="J32" s="119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41</v>
      </c>
      <c r="E33" s="110" t="s">
        <v>42</v>
      </c>
      <c r="F33" s="121">
        <f>ROUND((SUM(BE119:BE187)),  2)</f>
        <v>0</v>
      </c>
      <c r="G33" s="32"/>
      <c r="H33" s="32"/>
      <c r="I33" s="122">
        <v>0.21</v>
      </c>
      <c r="J33" s="121">
        <f>ROUND(((SUM(BE119:BE187))*I33),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43</v>
      </c>
      <c r="F34" s="121">
        <f>ROUND((SUM(BF119:BF187)),  2)</f>
        <v>0</v>
      </c>
      <c r="G34" s="32"/>
      <c r="H34" s="32"/>
      <c r="I34" s="122">
        <v>0.15</v>
      </c>
      <c r="J34" s="121">
        <f>ROUND(((SUM(BF119:BF187))*I34),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44</v>
      </c>
      <c r="F35" s="121">
        <f>ROUND((SUM(BG119:BG187)),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45</v>
      </c>
      <c r="F36" s="121">
        <f>ROUND((SUM(BH119:BH187)),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46</v>
      </c>
      <c r="F37" s="121">
        <f>ROUND((SUM(BI119:BI187)),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97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0" t="str">
        <f>E7</f>
        <v>Výměna kolejnic v úseku Hranice na Moravě – Jistebník</v>
      </c>
      <c r="F85" s="281"/>
      <c r="G85" s="281"/>
      <c r="H85" s="28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1" t="str">
        <f>E9</f>
        <v>SO 02 - Výměna kolejnic Hranice na Moravě – Polom 2 TK km 215,415 – 216,135</v>
      </c>
      <c r="F87" s="282"/>
      <c r="G87" s="282"/>
      <c r="H87" s="282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27" t="s">
        <v>22</v>
      </c>
      <c r="J89" s="64" t="str">
        <f>IF(J12="","",J12)</f>
        <v>25. 1. 2022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98</v>
      </c>
      <c r="D94" s="142"/>
      <c r="E94" s="142"/>
      <c r="F94" s="142"/>
      <c r="G94" s="142"/>
      <c r="H94" s="142"/>
      <c r="I94" s="142"/>
      <c r="J94" s="143" t="s">
        <v>99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100</v>
      </c>
      <c r="D96" s="34"/>
      <c r="E96" s="34"/>
      <c r="F96" s="34"/>
      <c r="G96" s="34"/>
      <c r="H96" s="34"/>
      <c r="I96" s="34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101</v>
      </c>
    </row>
    <row r="97" spans="1:31" s="9" customFormat="1" ht="24.9" customHeight="1">
      <c r="B97" s="145"/>
      <c r="C97" s="146"/>
      <c r="D97" s="147" t="s">
        <v>102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10" customFormat="1" ht="19.95" customHeight="1">
      <c r="B98" s="151"/>
      <c r="C98" s="152"/>
      <c r="D98" s="153" t="s">
        <v>103</v>
      </c>
      <c r="E98" s="154"/>
      <c r="F98" s="154"/>
      <c r="G98" s="154"/>
      <c r="H98" s="154"/>
      <c r="I98" s="154"/>
      <c r="J98" s="155">
        <f>J121</f>
        <v>0</v>
      </c>
      <c r="K98" s="152"/>
      <c r="L98" s="156"/>
    </row>
    <row r="99" spans="1:31" s="9" customFormat="1" ht="24.9" customHeight="1">
      <c r="B99" s="145"/>
      <c r="C99" s="146"/>
      <c r="D99" s="147" t="s">
        <v>104</v>
      </c>
      <c r="E99" s="148"/>
      <c r="F99" s="148"/>
      <c r="G99" s="148"/>
      <c r="H99" s="148"/>
      <c r="I99" s="148"/>
      <c r="J99" s="149">
        <f>J165</f>
        <v>0</v>
      </c>
      <c r="K99" s="146"/>
      <c r="L99" s="150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" customHeight="1">
      <c r="A106" s="32"/>
      <c r="B106" s="33"/>
      <c r="C106" s="21" t="s">
        <v>105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0" t="str">
        <f>E7</f>
        <v>Výměna kolejnic v úseku Hranice na Moravě – Jistebník</v>
      </c>
      <c r="F109" s="281"/>
      <c r="G109" s="281"/>
      <c r="H109" s="281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95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51" t="str">
        <f>E9</f>
        <v>SO 02 - Výměna kolejnic Hranice na Moravě – Polom 2 TK km 215,415 – 216,135</v>
      </c>
      <c r="F111" s="282"/>
      <c r="G111" s="282"/>
      <c r="H111" s="282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>PS Suchdol n.O.</v>
      </c>
      <c r="G113" s="34"/>
      <c r="H113" s="34"/>
      <c r="I113" s="27" t="s">
        <v>22</v>
      </c>
      <c r="J113" s="64" t="str">
        <f>IF(J12="","",J12)</f>
        <v>25. 1. 2022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15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27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27" t="s">
        <v>35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57"/>
      <c r="B118" s="158"/>
      <c r="C118" s="159" t="s">
        <v>106</v>
      </c>
      <c r="D118" s="160" t="s">
        <v>62</v>
      </c>
      <c r="E118" s="160" t="s">
        <v>58</v>
      </c>
      <c r="F118" s="160" t="s">
        <v>59</v>
      </c>
      <c r="G118" s="160" t="s">
        <v>107</v>
      </c>
      <c r="H118" s="160" t="s">
        <v>108</v>
      </c>
      <c r="I118" s="160" t="s">
        <v>109</v>
      </c>
      <c r="J118" s="160" t="s">
        <v>99</v>
      </c>
      <c r="K118" s="161" t="s">
        <v>110</v>
      </c>
      <c r="L118" s="162"/>
      <c r="M118" s="73" t="s">
        <v>1</v>
      </c>
      <c r="N118" s="74" t="s">
        <v>41</v>
      </c>
      <c r="O118" s="74" t="s">
        <v>111</v>
      </c>
      <c r="P118" s="74" t="s">
        <v>112</v>
      </c>
      <c r="Q118" s="74" t="s">
        <v>113</v>
      </c>
      <c r="R118" s="74" t="s">
        <v>114</v>
      </c>
      <c r="S118" s="74" t="s">
        <v>115</v>
      </c>
      <c r="T118" s="75" t="s">
        <v>116</v>
      </c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</row>
    <row r="119" spans="1:65" s="2" customFormat="1" ht="22.8" customHeight="1">
      <c r="A119" s="32"/>
      <c r="B119" s="33"/>
      <c r="C119" s="80" t="s">
        <v>117</v>
      </c>
      <c r="D119" s="34"/>
      <c r="E119" s="34"/>
      <c r="F119" s="34"/>
      <c r="G119" s="34"/>
      <c r="H119" s="34"/>
      <c r="I119" s="34"/>
      <c r="J119" s="163">
        <f>BK119</f>
        <v>0</v>
      </c>
      <c r="K119" s="34"/>
      <c r="L119" s="37"/>
      <c r="M119" s="76"/>
      <c r="N119" s="164"/>
      <c r="O119" s="77"/>
      <c r="P119" s="165">
        <f>P120+P165</f>
        <v>0</v>
      </c>
      <c r="Q119" s="77"/>
      <c r="R119" s="165">
        <f>R120+R165</f>
        <v>0.46200000000000008</v>
      </c>
      <c r="S119" s="77"/>
      <c r="T119" s="166">
        <f>T120+T165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101</v>
      </c>
      <c r="BK119" s="167">
        <f>BK120+BK165</f>
        <v>0</v>
      </c>
    </row>
    <row r="120" spans="1:65" s="12" customFormat="1" ht="25.95" customHeight="1">
      <c r="B120" s="168"/>
      <c r="C120" s="169"/>
      <c r="D120" s="170" t="s">
        <v>76</v>
      </c>
      <c r="E120" s="171" t="s">
        <v>118</v>
      </c>
      <c r="F120" s="171" t="s">
        <v>119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0.46200000000000008</v>
      </c>
      <c r="S120" s="176"/>
      <c r="T120" s="178">
        <f>T121</f>
        <v>0</v>
      </c>
      <c r="AR120" s="179" t="s">
        <v>85</v>
      </c>
      <c r="AT120" s="180" t="s">
        <v>76</v>
      </c>
      <c r="AU120" s="180" t="s">
        <v>77</v>
      </c>
      <c r="AY120" s="179" t="s">
        <v>120</v>
      </c>
      <c r="BK120" s="181">
        <f>BK121</f>
        <v>0</v>
      </c>
    </row>
    <row r="121" spans="1:65" s="12" customFormat="1" ht="22.8" customHeight="1">
      <c r="B121" s="168"/>
      <c r="C121" s="169"/>
      <c r="D121" s="170" t="s">
        <v>76</v>
      </c>
      <c r="E121" s="182" t="s">
        <v>121</v>
      </c>
      <c r="F121" s="182" t="s">
        <v>122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SUM(P122:P164)</f>
        <v>0</v>
      </c>
      <c r="Q121" s="176"/>
      <c r="R121" s="177">
        <f>SUM(R122:R164)</f>
        <v>0.46200000000000008</v>
      </c>
      <c r="S121" s="176"/>
      <c r="T121" s="178">
        <f>SUM(T122:T164)</f>
        <v>0</v>
      </c>
      <c r="AR121" s="179" t="s">
        <v>85</v>
      </c>
      <c r="AT121" s="180" t="s">
        <v>76</v>
      </c>
      <c r="AU121" s="180" t="s">
        <v>85</v>
      </c>
      <c r="AY121" s="179" t="s">
        <v>120</v>
      </c>
      <c r="BK121" s="181">
        <f>SUM(BK122:BK164)</f>
        <v>0</v>
      </c>
    </row>
    <row r="122" spans="1:65" s="2" customFormat="1" ht="16.5" customHeight="1">
      <c r="A122" s="32"/>
      <c r="B122" s="33"/>
      <c r="C122" s="184" t="s">
        <v>85</v>
      </c>
      <c r="D122" s="184" t="s">
        <v>123</v>
      </c>
      <c r="E122" s="185" t="s">
        <v>124</v>
      </c>
      <c r="F122" s="186" t="s">
        <v>125</v>
      </c>
      <c r="G122" s="187" t="s">
        <v>126</v>
      </c>
      <c r="H122" s="188">
        <v>32</v>
      </c>
      <c r="I122" s="189"/>
      <c r="J122" s="190">
        <f>ROUND(I122*H122,2)</f>
        <v>0</v>
      </c>
      <c r="K122" s="186" t="s">
        <v>127</v>
      </c>
      <c r="L122" s="37"/>
      <c r="M122" s="191" t="s">
        <v>1</v>
      </c>
      <c r="N122" s="192" t="s">
        <v>42</v>
      </c>
      <c r="O122" s="69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128</v>
      </c>
      <c r="AT122" s="195" t="s">
        <v>123</v>
      </c>
      <c r="AU122" s="195" t="s">
        <v>87</v>
      </c>
      <c r="AY122" s="15" t="s">
        <v>120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5" t="s">
        <v>85</v>
      </c>
      <c r="BK122" s="196">
        <f>ROUND(I122*H122,2)</f>
        <v>0</v>
      </c>
      <c r="BL122" s="15" t="s">
        <v>128</v>
      </c>
      <c r="BM122" s="195" t="s">
        <v>257</v>
      </c>
    </row>
    <row r="123" spans="1:65" s="2" customFormat="1" ht="19.2">
      <c r="A123" s="32"/>
      <c r="B123" s="33"/>
      <c r="C123" s="34"/>
      <c r="D123" s="197" t="s">
        <v>130</v>
      </c>
      <c r="E123" s="34"/>
      <c r="F123" s="198" t="s">
        <v>131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130</v>
      </c>
      <c r="AU123" s="15" t="s">
        <v>87</v>
      </c>
    </row>
    <row r="124" spans="1:65" s="2" customFormat="1" ht="19.2">
      <c r="A124" s="32"/>
      <c r="B124" s="33"/>
      <c r="C124" s="34"/>
      <c r="D124" s="197" t="s">
        <v>132</v>
      </c>
      <c r="E124" s="34"/>
      <c r="F124" s="202" t="s">
        <v>133</v>
      </c>
      <c r="G124" s="34"/>
      <c r="H124" s="34"/>
      <c r="I124" s="199"/>
      <c r="J124" s="34"/>
      <c r="K124" s="34"/>
      <c r="L124" s="37"/>
      <c r="M124" s="200"/>
      <c r="N124" s="201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132</v>
      </c>
      <c r="AU124" s="15" t="s">
        <v>87</v>
      </c>
    </row>
    <row r="125" spans="1:65" s="2" customFormat="1" ht="16.5" customHeight="1">
      <c r="A125" s="32"/>
      <c r="B125" s="33"/>
      <c r="C125" s="184" t="s">
        <v>87</v>
      </c>
      <c r="D125" s="184" t="s">
        <v>123</v>
      </c>
      <c r="E125" s="185" t="s">
        <v>134</v>
      </c>
      <c r="F125" s="186" t="s">
        <v>135</v>
      </c>
      <c r="G125" s="187" t="s">
        <v>126</v>
      </c>
      <c r="H125" s="188">
        <v>8</v>
      </c>
      <c r="I125" s="189"/>
      <c r="J125" s="190">
        <f>ROUND(I125*H125,2)</f>
        <v>0</v>
      </c>
      <c r="K125" s="186" t="s">
        <v>127</v>
      </c>
      <c r="L125" s="37"/>
      <c r="M125" s="191" t="s">
        <v>1</v>
      </c>
      <c r="N125" s="192" t="s">
        <v>42</v>
      </c>
      <c r="O125" s="6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128</v>
      </c>
      <c r="AT125" s="195" t="s">
        <v>123</v>
      </c>
      <c r="AU125" s="195" t="s">
        <v>87</v>
      </c>
      <c r="AY125" s="15" t="s">
        <v>120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5" t="s">
        <v>85</v>
      </c>
      <c r="BK125" s="196">
        <f>ROUND(I125*H125,2)</f>
        <v>0</v>
      </c>
      <c r="BL125" s="15" t="s">
        <v>128</v>
      </c>
      <c r="BM125" s="195" t="s">
        <v>258</v>
      </c>
    </row>
    <row r="126" spans="1:65" s="2" customFormat="1" ht="19.2">
      <c r="A126" s="32"/>
      <c r="B126" s="33"/>
      <c r="C126" s="34"/>
      <c r="D126" s="197" t="s">
        <v>130</v>
      </c>
      <c r="E126" s="34"/>
      <c r="F126" s="198" t="s">
        <v>137</v>
      </c>
      <c r="G126" s="34"/>
      <c r="H126" s="34"/>
      <c r="I126" s="199"/>
      <c r="J126" s="34"/>
      <c r="K126" s="34"/>
      <c r="L126" s="37"/>
      <c r="M126" s="200"/>
      <c r="N126" s="201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130</v>
      </c>
      <c r="AU126" s="15" t="s">
        <v>87</v>
      </c>
    </row>
    <row r="127" spans="1:65" s="2" customFormat="1" ht="19.2">
      <c r="A127" s="32"/>
      <c r="B127" s="33"/>
      <c r="C127" s="34"/>
      <c r="D127" s="197" t="s">
        <v>132</v>
      </c>
      <c r="E127" s="34"/>
      <c r="F127" s="202" t="s">
        <v>133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132</v>
      </c>
      <c r="AU127" s="15" t="s">
        <v>87</v>
      </c>
    </row>
    <row r="128" spans="1:65" s="2" customFormat="1" ht="16.5" customHeight="1">
      <c r="A128" s="32"/>
      <c r="B128" s="33"/>
      <c r="C128" s="184" t="s">
        <v>138</v>
      </c>
      <c r="D128" s="184" t="s">
        <v>123</v>
      </c>
      <c r="E128" s="185" t="s">
        <v>139</v>
      </c>
      <c r="F128" s="186" t="s">
        <v>140</v>
      </c>
      <c r="G128" s="187" t="s">
        <v>141</v>
      </c>
      <c r="H128" s="188">
        <v>720</v>
      </c>
      <c r="I128" s="189"/>
      <c r="J128" s="190">
        <f>ROUND(I128*H128,2)</f>
        <v>0</v>
      </c>
      <c r="K128" s="186" t="s">
        <v>127</v>
      </c>
      <c r="L128" s="37"/>
      <c r="M128" s="191" t="s">
        <v>1</v>
      </c>
      <c r="N128" s="192" t="s">
        <v>42</v>
      </c>
      <c r="O128" s="69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128</v>
      </c>
      <c r="AT128" s="195" t="s">
        <v>123</v>
      </c>
      <c r="AU128" s="195" t="s">
        <v>87</v>
      </c>
      <c r="AY128" s="15" t="s">
        <v>120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5" t="s">
        <v>85</v>
      </c>
      <c r="BK128" s="196">
        <f>ROUND(I128*H128,2)</f>
        <v>0</v>
      </c>
      <c r="BL128" s="15" t="s">
        <v>128</v>
      </c>
      <c r="BM128" s="195" t="s">
        <v>259</v>
      </c>
    </row>
    <row r="129" spans="1:65" s="2" customFormat="1" ht="38.4">
      <c r="A129" s="32"/>
      <c r="B129" s="33"/>
      <c r="C129" s="34"/>
      <c r="D129" s="197" t="s">
        <v>130</v>
      </c>
      <c r="E129" s="34"/>
      <c r="F129" s="198" t="s">
        <v>143</v>
      </c>
      <c r="G129" s="34"/>
      <c r="H129" s="34"/>
      <c r="I129" s="199"/>
      <c r="J129" s="34"/>
      <c r="K129" s="34"/>
      <c r="L129" s="37"/>
      <c r="M129" s="200"/>
      <c r="N129" s="201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130</v>
      </c>
      <c r="AU129" s="15" t="s">
        <v>87</v>
      </c>
    </row>
    <row r="130" spans="1:65" s="2" customFormat="1" ht="19.2">
      <c r="A130" s="32"/>
      <c r="B130" s="33"/>
      <c r="C130" s="34"/>
      <c r="D130" s="197" t="s">
        <v>132</v>
      </c>
      <c r="E130" s="34"/>
      <c r="F130" s="202" t="s">
        <v>144</v>
      </c>
      <c r="G130" s="34"/>
      <c r="H130" s="34"/>
      <c r="I130" s="199"/>
      <c r="J130" s="34"/>
      <c r="K130" s="34"/>
      <c r="L130" s="37"/>
      <c r="M130" s="200"/>
      <c r="N130" s="201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132</v>
      </c>
      <c r="AU130" s="15" t="s">
        <v>87</v>
      </c>
    </row>
    <row r="131" spans="1:65" s="2" customFormat="1" ht="16.5" customHeight="1">
      <c r="A131" s="32"/>
      <c r="B131" s="33"/>
      <c r="C131" s="184" t="s">
        <v>128</v>
      </c>
      <c r="D131" s="184" t="s">
        <v>123</v>
      </c>
      <c r="E131" s="185" t="s">
        <v>145</v>
      </c>
      <c r="F131" s="186" t="s">
        <v>146</v>
      </c>
      <c r="G131" s="187" t="s">
        <v>126</v>
      </c>
      <c r="H131" s="188">
        <v>1204</v>
      </c>
      <c r="I131" s="189"/>
      <c r="J131" s="190">
        <f>ROUND(I131*H131,2)</f>
        <v>0</v>
      </c>
      <c r="K131" s="186" t="s">
        <v>127</v>
      </c>
      <c r="L131" s="37"/>
      <c r="M131" s="191" t="s">
        <v>1</v>
      </c>
      <c r="N131" s="192" t="s">
        <v>42</v>
      </c>
      <c r="O131" s="69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128</v>
      </c>
      <c r="AT131" s="195" t="s">
        <v>123</v>
      </c>
      <c r="AU131" s="195" t="s">
        <v>87</v>
      </c>
      <c r="AY131" s="15" t="s">
        <v>120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5" t="s">
        <v>85</v>
      </c>
      <c r="BK131" s="196">
        <f>ROUND(I131*H131,2)</f>
        <v>0</v>
      </c>
      <c r="BL131" s="15" t="s">
        <v>128</v>
      </c>
      <c r="BM131" s="195" t="s">
        <v>260</v>
      </c>
    </row>
    <row r="132" spans="1:65" s="2" customFormat="1" ht="28.8">
      <c r="A132" s="32"/>
      <c r="B132" s="33"/>
      <c r="C132" s="34"/>
      <c r="D132" s="197" t="s">
        <v>130</v>
      </c>
      <c r="E132" s="34"/>
      <c r="F132" s="198" t="s">
        <v>148</v>
      </c>
      <c r="G132" s="34"/>
      <c r="H132" s="34"/>
      <c r="I132" s="199"/>
      <c r="J132" s="34"/>
      <c r="K132" s="34"/>
      <c r="L132" s="37"/>
      <c r="M132" s="200"/>
      <c r="N132" s="201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130</v>
      </c>
      <c r="AU132" s="15" t="s">
        <v>87</v>
      </c>
    </row>
    <row r="133" spans="1:65" s="2" customFormat="1" ht="16.5" customHeight="1">
      <c r="A133" s="32"/>
      <c r="B133" s="33"/>
      <c r="C133" s="184" t="s">
        <v>121</v>
      </c>
      <c r="D133" s="184" t="s">
        <v>123</v>
      </c>
      <c r="E133" s="185" t="s">
        <v>149</v>
      </c>
      <c r="F133" s="186" t="s">
        <v>150</v>
      </c>
      <c r="G133" s="187" t="s">
        <v>126</v>
      </c>
      <c r="H133" s="188">
        <v>1464</v>
      </c>
      <c r="I133" s="189"/>
      <c r="J133" s="190">
        <f>ROUND(I133*H133,2)</f>
        <v>0</v>
      </c>
      <c r="K133" s="186" t="s">
        <v>127</v>
      </c>
      <c r="L133" s="37"/>
      <c r="M133" s="191" t="s">
        <v>1</v>
      </c>
      <c r="N133" s="192" t="s">
        <v>42</v>
      </c>
      <c r="O133" s="69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128</v>
      </c>
      <c r="AT133" s="195" t="s">
        <v>123</v>
      </c>
      <c r="AU133" s="195" t="s">
        <v>87</v>
      </c>
      <c r="AY133" s="15" t="s">
        <v>120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5" t="s">
        <v>85</v>
      </c>
      <c r="BK133" s="196">
        <f>ROUND(I133*H133,2)</f>
        <v>0</v>
      </c>
      <c r="BL133" s="15" t="s">
        <v>128</v>
      </c>
      <c r="BM133" s="195" t="s">
        <v>261</v>
      </c>
    </row>
    <row r="134" spans="1:65" s="2" customFormat="1" ht="28.8">
      <c r="A134" s="32"/>
      <c r="B134" s="33"/>
      <c r="C134" s="34"/>
      <c r="D134" s="197" t="s">
        <v>130</v>
      </c>
      <c r="E134" s="34"/>
      <c r="F134" s="198" t="s">
        <v>152</v>
      </c>
      <c r="G134" s="34"/>
      <c r="H134" s="34"/>
      <c r="I134" s="199"/>
      <c r="J134" s="34"/>
      <c r="K134" s="34"/>
      <c r="L134" s="37"/>
      <c r="M134" s="200"/>
      <c r="N134" s="201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130</v>
      </c>
      <c r="AU134" s="15" t="s">
        <v>87</v>
      </c>
    </row>
    <row r="135" spans="1:65" s="2" customFormat="1" ht="16.5" customHeight="1">
      <c r="A135" s="32"/>
      <c r="B135" s="33"/>
      <c r="C135" s="184" t="s">
        <v>153</v>
      </c>
      <c r="D135" s="184" t="s">
        <v>123</v>
      </c>
      <c r="E135" s="185" t="s">
        <v>154</v>
      </c>
      <c r="F135" s="186" t="s">
        <v>155</v>
      </c>
      <c r="G135" s="187" t="s">
        <v>156</v>
      </c>
      <c r="H135" s="188">
        <v>9</v>
      </c>
      <c r="I135" s="189"/>
      <c r="J135" s="190">
        <f>ROUND(I135*H135,2)</f>
        <v>0</v>
      </c>
      <c r="K135" s="186" t="s">
        <v>127</v>
      </c>
      <c r="L135" s="37"/>
      <c r="M135" s="191" t="s">
        <v>1</v>
      </c>
      <c r="N135" s="192" t="s">
        <v>42</v>
      </c>
      <c r="O135" s="69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128</v>
      </c>
      <c r="AT135" s="195" t="s">
        <v>123</v>
      </c>
      <c r="AU135" s="195" t="s">
        <v>87</v>
      </c>
      <c r="AY135" s="15" t="s">
        <v>120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5" t="s">
        <v>85</v>
      </c>
      <c r="BK135" s="196">
        <f>ROUND(I135*H135,2)</f>
        <v>0</v>
      </c>
      <c r="BL135" s="15" t="s">
        <v>128</v>
      </c>
      <c r="BM135" s="195" t="s">
        <v>262</v>
      </c>
    </row>
    <row r="136" spans="1:65" s="2" customFormat="1" ht="38.4">
      <c r="A136" s="32"/>
      <c r="B136" s="33"/>
      <c r="C136" s="34"/>
      <c r="D136" s="197" t="s">
        <v>130</v>
      </c>
      <c r="E136" s="34"/>
      <c r="F136" s="198" t="s">
        <v>158</v>
      </c>
      <c r="G136" s="34"/>
      <c r="H136" s="34"/>
      <c r="I136" s="199"/>
      <c r="J136" s="34"/>
      <c r="K136" s="34"/>
      <c r="L136" s="37"/>
      <c r="M136" s="200"/>
      <c r="N136" s="20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130</v>
      </c>
      <c r="AU136" s="15" t="s">
        <v>87</v>
      </c>
    </row>
    <row r="137" spans="1:65" s="2" customFormat="1" ht="16.5" customHeight="1">
      <c r="A137" s="32"/>
      <c r="B137" s="33"/>
      <c r="C137" s="184" t="s">
        <v>159</v>
      </c>
      <c r="D137" s="184" t="s">
        <v>123</v>
      </c>
      <c r="E137" s="185" t="s">
        <v>160</v>
      </c>
      <c r="F137" s="186" t="s">
        <v>161</v>
      </c>
      <c r="G137" s="187" t="s">
        <v>156</v>
      </c>
      <c r="H137" s="188">
        <v>7</v>
      </c>
      <c r="I137" s="189"/>
      <c r="J137" s="190">
        <f>ROUND(I137*H137,2)</f>
        <v>0</v>
      </c>
      <c r="K137" s="186" t="s">
        <v>127</v>
      </c>
      <c r="L137" s="37"/>
      <c r="M137" s="191" t="s">
        <v>1</v>
      </c>
      <c r="N137" s="192" t="s">
        <v>42</v>
      </c>
      <c r="O137" s="69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128</v>
      </c>
      <c r="AT137" s="195" t="s">
        <v>123</v>
      </c>
      <c r="AU137" s="195" t="s">
        <v>87</v>
      </c>
      <c r="AY137" s="15" t="s">
        <v>120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5" t="s">
        <v>85</v>
      </c>
      <c r="BK137" s="196">
        <f>ROUND(I137*H137,2)</f>
        <v>0</v>
      </c>
      <c r="BL137" s="15" t="s">
        <v>128</v>
      </c>
      <c r="BM137" s="195" t="s">
        <v>263</v>
      </c>
    </row>
    <row r="138" spans="1:65" s="2" customFormat="1" ht="38.4">
      <c r="A138" s="32"/>
      <c r="B138" s="33"/>
      <c r="C138" s="34"/>
      <c r="D138" s="197" t="s">
        <v>130</v>
      </c>
      <c r="E138" s="34"/>
      <c r="F138" s="198" t="s">
        <v>163</v>
      </c>
      <c r="G138" s="34"/>
      <c r="H138" s="34"/>
      <c r="I138" s="199"/>
      <c r="J138" s="34"/>
      <c r="K138" s="34"/>
      <c r="L138" s="37"/>
      <c r="M138" s="200"/>
      <c r="N138" s="201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130</v>
      </c>
      <c r="AU138" s="15" t="s">
        <v>87</v>
      </c>
    </row>
    <row r="139" spans="1:65" s="2" customFormat="1" ht="16.5" customHeight="1">
      <c r="A139" s="32"/>
      <c r="B139" s="33"/>
      <c r="C139" s="184" t="s">
        <v>164</v>
      </c>
      <c r="D139" s="184" t="s">
        <v>123</v>
      </c>
      <c r="E139" s="185" t="s">
        <v>165</v>
      </c>
      <c r="F139" s="186" t="s">
        <v>166</v>
      </c>
      <c r="G139" s="187" t="s">
        <v>156</v>
      </c>
      <c r="H139" s="188">
        <v>4</v>
      </c>
      <c r="I139" s="189"/>
      <c r="J139" s="190">
        <f>ROUND(I139*H139,2)</f>
        <v>0</v>
      </c>
      <c r="K139" s="186" t="s">
        <v>127</v>
      </c>
      <c r="L139" s="37"/>
      <c r="M139" s="191" t="s">
        <v>1</v>
      </c>
      <c r="N139" s="192" t="s">
        <v>42</v>
      </c>
      <c r="O139" s="69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128</v>
      </c>
      <c r="AT139" s="195" t="s">
        <v>123</v>
      </c>
      <c r="AU139" s="195" t="s">
        <v>87</v>
      </c>
      <c r="AY139" s="15" t="s">
        <v>120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5" t="s">
        <v>85</v>
      </c>
      <c r="BK139" s="196">
        <f>ROUND(I139*H139,2)</f>
        <v>0</v>
      </c>
      <c r="BL139" s="15" t="s">
        <v>128</v>
      </c>
      <c r="BM139" s="195" t="s">
        <v>264</v>
      </c>
    </row>
    <row r="140" spans="1:65" s="2" customFormat="1" ht="28.8">
      <c r="A140" s="32"/>
      <c r="B140" s="33"/>
      <c r="C140" s="34"/>
      <c r="D140" s="197" t="s">
        <v>130</v>
      </c>
      <c r="E140" s="34"/>
      <c r="F140" s="198" t="s">
        <v>168</v>
      </c>
      <c r="G140" s="34"/>
      <c r="H140" s="34"/>
      <c r="I140" s="199"/>
      <c r="J140" s="34"/>
      <c r="K140" s="34"/>
      <c r="L140" s="37"/>
      <c r="M140" s="200"/>
      <c r="N140" s="20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130</v>
      </c>
      <c r="AU140" s="15" t="s">
        <v>87</v>
      </c>
    </row>
    <row r="141" spans="1:65" s="2" customFormat="1" ht="24.15" customHeight="1">
      <c r="A141" s="32"/>
      <c r="B141" s="33"/>
      <c r="C141" s="184" t="s">
        <v>169</v>
      </c>
      <c r="D141" s="184" t="s">
        <v>123</v>
      </c>
      <c r="E141" s="185" t="s">
        <v>170</v>
      </c>
      <c r="F141" s="186" t="s">
        <v>171</v>
      </c>
      <c r="G141" s="187" t="s">
        <v>141</v>
      </c>
      <c r="H141" s="188">
        <v>1440</v>
      </c>
      <c r="I141" s="189"/>
      <c r="J141" s="190">
        <f>ROUND(I141*H141,2)</f>
        <v>0</v>
      </c>
      <c r="K141" s="186" t="s">
        <v>127</v>
      </c>
      <c r="L141" s="37"/>
      <c r="M141" s="191" t="s">
        <v>1</v>
      </c>
      <c r="N141" s="192" t="s">
        <v>42</v>
      </c>
      <c r="O141" s="69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128</v>
      </c>
      <c r="AT141" s="195" t="s">
        <v>123</v>
      </c>
      <c r="AU141" s="195" t="s">
        <v>87</v>
      </c>
      <c r="AY141" s="15" t="s">
        <v>120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5" t="s">
        <v>85</v>
      </c>
      <c r="BK141" s="196">
        <f>ROUND(I141*H141,2)</f>
        <v>0</v>
      </c>
      <c r="BL141" s="15" t="s">
        <v>128</v>
      </c>
      <c r="BM141" s="195" t="s">
        <v>265</v>
      </c>
    </row>
    <row r="142" spans="1:65" s="2" customFormat="1" ht="38.4">
      <c r="A142" s="32"/>
      <c r="B142" s="33"/>
      <c r="C142" s="34"/>
      <c r="D142" s="197" t="s">
        <v>130</v>
      </c>
      <c r="E142" s="34"/>
      <c r="F142" s="198" t="s">
        <v>173</v>
      </c>
      <c r="G142" s="34"/>
      <c r="H142" s="34"/>
      <c r="I142" s="199"/>
      <c r="J142" s="34"/>
      <c r="K142" s="34"/>
      <c r="L142" s="37"/>
      <c r="M142" s="200"/>
      <c r="N142" s="20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130</v>
      </c>
      <c r="AU142" s="15" t="s">
        <v>87</v>
      </c>
    </row>
    <row r="143" spans="1:65" s="2" customFormat="1" ht="19.2">
      <c r="A143" s="32"/>
      <c r="B143" s="33"/>
      <c r="C143" s="34"/>
      <c r="D143" s="197" t="s">
        <v>132</v>
      </c>
      <c r="E143" s="34"/>
      <c r="F143" s="202" t="s">
        <v>144</v>
      </c>
      <c r="G143" s="34"/>
      <c r="H143" s="34"/>
      <c r="I143" s="199"/>
      <c r="J143" s="34"/>
      <c r="K143" s="34"/>
      <c r="L143" s="37"/>
      <c r="M143" s="200"/>
      <c r="N143" s="20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132</v>
      </c>
      <c r="AU143" s="15" t="s">
        <v>87</v>
      </c>
    </row>
    <row r="144" spans="1:65" s="2" customFormat="1" ht="21.75" customHeight="1">
      <c r="A144" s="32"/>
      <c r="B144" s="33"/>
      <c r="C144" s="184" t="s">
        <v>174</v>
      </c>
      <c r="D144" s="184" t="s">
        <v>123</v>
      </c>
      <c r="E144" s="185" t="s">
        <v>175</v>
      </c>
      <c r="F144" s="186" t="s">
        <v>176</v>
      </c>
      <c r="G144" s="187" t="s">
        <v>141</v>
      </c>
      <c r="H144" s="188">
        <v>200</v>
      </c>
      <c r="I144" s="189"/>
      <c r="J144" s="190">
        <f>ROUND(I144*H144,2)</f>
        <v>0</v>
      </c>
      <c r="K144" s="186" t="s">
        <v>127</v>
      </c>
      <c r="L144" s="37"/>
      <c r="M144" s="191" t="s">
        <v>1</v>
      </c>
      <c r="N144" s="192" t="s">
        <v>42</v>
      </c>
      <c r="O144" s="69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128</v>
      </c>
      <c r="AT144" s="195" t="s">
        <v>123</v>
      </c>
      <c r="AU144" s="195" t="s">
        <v>87</v>
      </c>
      <c r="AY144" s="15" t="s">
        <v>120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5" t="s">
        <v>85</v>
      </c>
      <c r="BK144" s="196">
        <f>ROUND(I144*H144,2)</f>
        <v>0</v>
      </c>
      <c r="BL144" s="15" t="s">
        <v>128</v>
      </c>
      <c r="BM144" s="195" t="s">
        <v>266</v>
      </c>
    </row>
    <row r="145" spans="1:65" s="2" customFormat="1" ht="28.8">
      <c r="A145" s="32"/>
      <c r="B145" s="33"/>
      <c r="C145" s="34"/>
      <c r="D145" s="197" t="s">
        <v>130</v>
      </c>
      <c r="E145" s="34"/>
      <c r="F145" s="198" t="s">
        <v>178</v>
      </c>
      <c r="G145" s="34"/>
      <c r="H145" s="34"/>
      <c r="I145" s="199"/>
      <c r="J145" s="34"/>
      <c r="K145" s="34"/>
      <c r="L145" s="37"/>
      <c r="M145" s="200"/>
      <c r="N145" s="201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130</v>
      </c>
      <c r="AU145" s="15" t="s">
        <v>87</v>
      </c>
    </row>
    <row r="146" spans="1:65" s="2" customFormat="1" ht="19.2">
      <c r="A146" s="32"/>
      <c r="B146" s="33"/>
      <c r="C146" s="34"/>
      <c r="D146" s="197" t="s">
        <v>132</v>
      </c>
      <c r="E146" s="34"/>
      <c r="F146" s="202" t="s">
        <v>144</v>
      </c>
      <c r="G146" s="34"/>
      <c r="H146" s="34"/>
      <c r="I146" s="199"/>
      <c r="J146" s="34"/>
      <c r="K146" s="34"/>
      <c r="L146" s="37"/>
      <c r="M146" s="200"/>
      <c r="N146" s="20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132</v>
      </c>
      <c r="AU146" s="15" t="s">
        <v>87</v>
      </c>
    </row>
    <row r="147" spans="1:65" s="2" customFormat="1" ht="21.75" customHeight="1">
      <c r="A147" s="32"/>
      <c r="B147" s="33"/>
      <c r="C147" s="184" t="s">
        <v>179</v>
      </c>
      <c r="D147" s="184" t="s">
        <v>123</v>
      </c>
      <c r="E147" s="185" t="s">
        <v>180</v>
      </c>
      <c r="F147" s="186" t="s">
        <v>181</v>
      </c>
      <c r="G147" s="187" t="s">
        <v>141</v>
      </c>
      <c r="H147" s="188">
        <v>200</v>
      </c>
      <c r="I147" s="189"/>
      <c r="J147" s="190">
        <f>ROUND(I147*H147,2)</f>
        <v>0</v>
      </c>
      <c r="K147" s="186" t="s">
        <v>127</v>
      </c>
      <c r="L147" s="37"/>
      <c r="M147" s="191" t="s">
        <v>1</v>
      </c>
      <c r="N147" s="192" t="s">
        <v>42</v>
      </c>
      <c r="O147" s="69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128</v>
      </c>
      <c r="AT147" s="195" t="s">
        <v>123</v>
      </c>
      <c r="AU147" s="195" t="s">
        <v>87</v>
      </c>
      <c r="AY147" s="15" t="s">
        <v>120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5" t="s">
        <v>85</v>
      </c>
      <c r="BK147" s="196">
        <f>ROUND(I147*H147,2)</f>
        <v>0</v>
      </c>
      <c r="BL147" s="15" t="s">
        <v>128</v>
      </c>
      <c r="BM147" s="195" t="s">
        <v>267</v>
      </c>
    </row>
    <row r="148" spans="1:65" s="2" customFormat="1" ht="28.8">
      <c r="A148" s="32"/>
      <c r="B148" s="33"/>
      <c r="C148" s="34"/>
      <c r="D148" s="197" t="s">
        <v>130</v>
      </c>
      <c r="E148" s="34"/>
      <c r="F148" s="198" t="s">
        <v>183</v>
      </c>
      <c r="G148" s="34"/>
      <c r="H148" s="34"/>
      <c r="I148" s="199"/>
      <c r="J148" s="34"/>
      <c r="K148" s="34"/>
      <c r="L148" s="37"/>
      <c r="M148" s="200"/>
      <c r="N148" s="20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130</v>
      </c>
      <c r="AU148" s="15" t="s">
        <v>87</v>
      </c>
    </row>
    <row r="149" spans="1:65" s="2" customFormat="1" ht="19.2">
      <c r="A149" s="32"/>
      <c r="B149" s="33"/>
      <c r="C149" s="34"/>
      <c r="D149" s="197" t="s">
        <v>132</v>
      </c>
      <c r="E149" s="34"/>
      <c r="F149" s="202" t="s">
        <v>144</v>
      </c>
      <c r="G149" s="34"/>
      <c r="H149" s="34"/>
      <c r="I149" s="199"/>
      <c r="J149" s="34"/>
      <c r="K149" s="34"/>
      <c r="L149" s="37"/>
      <c r="M149" s="200"/>
      <c r="N149" s="20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132</v>
      </c>
      <c r="AU149" s="15" t="s">
        <v>87</v>
      </c>
    </row>
    <row r="150" spans="1:65" s="2" customFormat="1" ht="16.5" customHeight="1">
      <c r="A150" s="32"/>
      <c r="B150" s="33"/>
      <c r="C150" s="184" t="s">
        <v>184</v>
      </c>
      <c r="D150" s="184" t="s">
        <v>123</v>
      </c>
      <c r="E150" s="185" t="s">
        <v>185</v>
      </c>
      <c r="F150" s="186" t="s">
        <v>186</v>
      </c>
      <c r="G150" s="187" t="s">
        <v>141</v>
      </c>
      <c r="H150" s="188">
        <v>876</v>
      </c>
      <c r="I150" s="189"/>
      <c r="J150" s="190">
        <f>ROUND(I150*H150,2)</f>
        <v>0</v>
      </c>
      <c r="K150" s="186" t="s">
        <v>127</v>
      </c>
      <c r="L150" s="37"/>
      <c r="M150" s="191" t="s">
        <v>1</v>
      </c>
      <c r="N150" s="192" t="s">
        <v>42</v>
      </c>
      <c r="O150" s="69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128</v>
      </c>
      <c r="AT150" s="195" t="s">
        <v>123</v>
      </c>
      <c r="AU150" s="195" t="s">
        <v>87</v>
      </c>
      <c r="AY150" s="15" t="s">
        <v>120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5" t="s">
        <v>85</v>
      </c>
      <c r="BK150" s="196">
        <f>ROUND(I150*H150,2)</f>
        <v>0</v>
      </c>
      <c r="BL150" s="15" t="s">
        <v>128</v>
      </c>
      <c r="BM150" s="195" t="s">
        <v>268</v>
      </c>
    </row>
    <row r="151" spans="1:65" s="2" customFormat="1" ht="19.2">
      <c r="A151" s="32"/>
      <c r="B151" s="33"/>
      <c r="C151" s="34"/>
      <c r="D151" s="197" t="s">
        <v>130</v>
      </c>
      <c r="E151" s="34"/>
      <c r="F151" s="198" t="s">
        <v>188</v>
      </c>
      <c r="G151" s="34"/>
      <c r="H151" s="34"/>
      <c r="I151" s="199"/>
      <c r="J151" s="34"/>
      <c r="K151" s="34"/>
      <c r="L151" s="37"/>
      <c r="M151" s="200"/>
      <c r="N151" s="201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130</v>
      </c>
      <c r="AU151" s="15" t="s">
        <v>87</v>
      </c>
    </row>
    <row r="152" spans="1:65" s="2" customFormat="1" ht="19.2">
      <c r="A152" s="32"/>
      <c r="B152" s="33"/>
      <c r="C152" s="34"/>
      <c r="D152" s="197" t="s">
        <v>132</v>
      </c>
      <c r="E152" s="34"/>
      <c r="F152" s="202" t="s">
        <v>144</v>
      </c>
      <c r="G152" s="34"/>
      <c r="H152" s="34"/>
      <c r="I152" s="199"/>
      <c r="J152" s="34"/>
      <c r="K152" s="34"/>
      <c r="L152" s="37"/>
      <c r="M152" s="200"/>
      <c r="N152" s="20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132</v>
      </c>
      <c r="AU152" s="15" t="s">
        <v>87</v>
      </c>
    </row>
    <row r="153" spans="1:65" s="2" customFormat="1" ht="24.15" customHeight="1">
      <c r="A153" s="32"/>
      <c r="B153" s="33"/>
      <c r="C153" s="184" t="s">
        <v>189</v>
      </c>
      <c r="D153" s="184" t="s">
        <v>123</v>
      </c>
      <c r="E153" s="185" t="s">
        <v>190</v>
      </c>
      <c r="F153" s="186" t="s">
        <v>191</v>
      </c>
      <c r="G153" s="187" t="s">
        <v>126</v>
      </c>
      <c r="H153" s="188">
        <v>10</v>
      </c>
      <c r="I153" s="189"/>
      <c r="J153" s="190">
        <f>ROUND(I153*H153,2)</f>
        <v>0</v>
      </c>
      <c r="K153" s="186" t="s">
        <v>127</v>
      </c>
      <c r="L153" s="37"/>
      <c r="M153" s="191" t="s">
        <v>1</v>
      </c>
      <c r="N153" s="192" t="s">
        <v>42</v>
      </c>
      <c r="O153" s="69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128</v>
      </c>
      <c r="AT153" s="195" t="s">
        <v>123</v>
      </c>
      <c r="AU153" s="195" t="s">
        <v>87</v>
      </c>
      <c r="AY153" s="15" t="s">
        <v>120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5" t="s">
        <v>85</v>
      </c>
      <c r="BK153" s="196">
        <f>ROUND(I153*H153,2)</f>
        <v>0</v>
      </c>
      <c r="BL153" s="15" t="s">
        <v>128</v>
      </c>
      <c r="BM153" s="195" t="s">
        <v>269</v>
      </c>
    </row>
    <row r="154" spans="1:65" s="2" customFormat="1" ht="19.2">
      <c r="A154" s="32"/>
      <c r="B154" s="33"/>
      <c r="C154" s="34"/>
      <c r="D154" s="197" t="s">
        <v>130</v>
      </c>
      <c r="E154" s="34"/>
      <c r="F154" s="198" t="s">
        <v>193</v>
      </c>
      <c r="G154" s="34"/>
      <c r="H154" s="34"/>
      <c r="I154" s="199"/>
      <c r="J154" s="34"/>
      <c r="K154" s="34"/>
      <c r="L154" s="37"/>
      <c r="M154" s="200"/>
      <c r="N154" s="20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130</v>
      </c>
      <c r="AU154" s="15" t="s">
        <v>87</v>
      </c>
    </row>
    <row r="155" spans="1:65" s="2" customFormat="1" ht="16.5" customHeight="1">
      <c r="A155" s="32"/>
      <c r="B155" s="33"/>
      <c r="C155" s="184" t="s">
        <v>194</v>
      </c>
      <c r="D155" s="184" t="s">
        <v>123</v>
      </c>
      <c r="E155" s="185" t="s">
        <v>195</v>
      </c>
      <c r="F155" s="186" t="s">
        <v>196</v>
      </c>
      <c r="G155" s="187" t="s">
        <v>126</v>
      </c>
      <c r="H155" s="188">
        <v>10</v>
      </c>
      <c r="I155" s="189"/>
      <c r="J155" s="190">
        <f>ROUND(I155*H155,2)</f>
        <v>0</v>
      </c>
      <c r="K155" s="186" t="s">
        <v>127</v>
      </c>
      <c r="L155" s="37"/>
      <c r="M155" s="191" t="s">
        <v>1</v>
      </c>
      <c r="N155" s="192" t="s">
        <v>42</v>
      </c>
      <c r="O155" s="69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128</v>
      </c>
      <c r="AT155" s="195" t="s">
        <v>123</v>
      </c>
      <c r="AU155" s="195" t="s">
        <v>87</v>
      </c>
      <c r="AY155" s="15" t="s">
        <v>120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5" t="s">
        <v>85</v>
      </c>
      <c r="BK155" s="196">
        <f>ROUND(I155*H155,2)</f>
        <v>0</v>
      </c>
      <c r="BL155" s="15" t="s">
        <v>128</v>
      </c>
      <c r="BM155" s="195" t="s">
        <v>270</v>
      </c>
    </row>
    <row r="156" spans="1:65" s="2" customFormat="1" ht="10.199999999999999">
      <c r="A156" s="32"/>
      <c r="B156" s="33"/>
      <c r="C156" s="34"/>
      <c r="D156" s="197" t="s">
        <v>130</v>
      </c>
      <c r="E156" s="34"/>
      <c r="F156" s="198" t="s">
        <v>196</v>
      </c>
      <c r="G156" s="34"/>
      <c r="H156" s="34"/>
      <c r="I156" s="199"/>
      <c r="J156" s="34"/>
      <c r="K156" s="34"/>
      <c r="L156" s="37"/>
      <c r="M156" s="200"/>
      <c r="N156" s="20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130</v>
      </c>
      <c r="AU156" s="15" t="s">
        <v>87</v>
      </c>
    </row>
    <row r="157" spans="1:65" s="2" customFormat="1" ht="16.5" customHeight="1">
      <c r="A157" s="32"/>
      <c r="B157" s="33"/>
      <c r="C157" s="184" t="s">
        <v>8</v>
      </c>
      <c r="D157" s="184" t="s">
        <v>123</v>
      </c>
      <c r="E157" s="185" t="s">
        <v>198</v>
      </c>
      <c r="F157" s="186" t="s">
        <v>199</v>
      </c>
      <c r="G157" s="187" t="s">
        <v>126</v>
      </c>
      <c r="H157" s="188">
        <v>1</v>
      </c>
      <c r="I157" s="189"/>
      <c r="J157" s="190">
        <f>ROUND(I157*H157,2)</f>
        <v>0</v>
      </c>
      <c r="K157" s="186" t="s">
        <v>127</v>
      </c>
      <c r="L157" s="37"/>
      <c r="M157" s="191" t="s">
        <v>1</v>
      </c>
      <c r="N157" s="192" t="s">
        <v>42</v>
      </c>
      <c r="O157" s="69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128</v>
      </c>
      <c r="AT157" s="195" t="s">
        <v>123</v>
      </c>
      <c r="AU157" s="195" t="s">
        <v>87</v>
      </c>
      <c r="AY157" s="15" t="s">
        <v>120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5" t="s">
        <v>85</v>
      </c>
      <c r="BK157" s="196">
        <f>ROUND(I157*H157,2)</f>
        <v>0</v>
      </c>
      <c r="BL157" s="15" t="s">
        <v>128</v>
      </c>
      <c r="BM157" s="195" t="s">
        <v>271</v>
      </c>
    </row>
    <row r="158" spans="1:65" s="2" customFormat="1" ht="10.199999999999999">
      <c r="A158" s="32"/>
      <c r="B158" s="33"/>
      <c r="C158" s="34"/>
      <c r="D158" s="197" t="s">
        <v>130</v>
      </c>
      <c r="E158" s="34"/>
      <c r="F158" s="198" t="s">
        <v>199</v>
      </c>
      <c r="G158" s="34"/>
      <c r="H158" s="34"/>
      <c r="I158" s="199"/>
      <c r="J158" s="34"/>
      <c r="K158" s="34"/>
      <c r="L158" s="37"/>
      <c r="M158" s="200"/>
      <c r="N158" s="20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130</v>
      </c>
      <c r="AU158" s="15" t="s">
        <v>87</v>
      </c>
    </row>
    <row r="159" spans="1:65" s="2" customFormat="1" ht="16.5" customHeight="1">
      <c r="A159" s="32"/>
      <c r="B159" s="33"/>
      <c r="C159" s="184" t="s">
        <v>201</v>
      </c>
      <c r="D159" s="184" t="s">
        <v>123</v>
      </c>
      <c r="E159" s="185" t="s">
        <v>202</v>
      </c>
      <c r="F159" s="186" t="s">
        <v>203</v>
      </c>
      <c r="G159" s="187" t="s">
        <v>126</v>
      </c>
      <c r="H159" s="188">
        <v>1</v>
      </c>
      <c r="I159" s="189"/>
      <c r="J159" s="190">
        <f>ROUND(I159*H159,2)</f>
        <v>0</v>
      </c>
      <c r="K159" s="186" t="s">
        <v>127</v>
      </c>
      <c r="L159" s="37"/>
      <c r="M159" s="191" t="s">
        <v>1</v>
      </c>
      <c r="N159" s="192" t="s">
        <v>42</v>
      </c>
      <c r="O159" s="69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128</v>
      </c>
      <c r="AT159" s="195" t="s">
        <v>123</v>
      </c>
      <c r="AU159" s="195" t="s">
        <v>87</v>
      </c>
      <c r="AY159" s="15" t="s">
        <v>120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5" t="s">
        <v>85</v>
      </c>
      <c r="BK159" s="196">
        <f>ROUND(I159*H159,2)</f>
        <v>0</v>
      </c>
      <c r="BL159" s="15" t="s">
        <v>128</v>
      </c>
      <c r="BM159" s="195" t="s">
        <v>272</v>
      </c>
    </row>
    <row r="160" spans="1:65" s="2" customFormat="1" ht="10.199999999999999">
      <c r="A160" s="32"/>
      <c r="B160" s="33"/>
      <c r="C160" s="34"/>
      <c r="D160" s="197" t="s">
        <v>130</v>
      </c>
      <c r="E160" s="34"/>
      <c r="F160" s="198" t="s">
        <v>203</v>
      </c>
      <c r="G160" s="34"/>
      <c r="H160" s="34"/>
      <c r="I160" s="199"/>
      <c r="J160" s="34"/>
      <c r="K160" s="34"/>
      <c r="L160" s="37"/>
      <c r="M160" s="200"/>
      <c r="N160" s="20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130</v>
      </c>
      <c r="AU160" s="15" t="s">
        <v>87</v>
      </c>
    </row>
    <row r="161" spans="1:65" s="2" customFormat="1" ht="16.5" customHeight="1">
      <c r="A161" s="32"/>
      <c r="B161" s="33"/>
      <c r="C161" s="203" t="s">
        <v>205</v>
      </c>
      <c r="D161" s="203" t="s">
        <v>206</v>
      </c>
      <c r="E161" s="204" t="s">
        <v>207</v>
      </c>
      <c r="F161" s="205" t="s">
        <v>208</v>
      </c>
      <c r="G161" s="206" t="s">
        <v>126</v>
      </c>
      <c r="H161" s="207">
        <v>2404</v>
      </c>
      <c r="I161" s="208"/>
      <c r="J161" s="209">
        <f>ROUND(I161*H161,2)</f>
        <v>0</v>
      </c>
      <c r="K161" s="205" t="s">
        <v>127</v>
      </c>
      <c r="L161" s="210"/>
      <c r="M161" s="211" t="s">
        <v>1</v>
      </c>
      <c r="N161" s="212" t="s">
        <v>42</v>
      </c>
      <c r="O161" s="69"/>
      <c r="P161" s="193">
        <f>O161*H161</f>
        <v>0</v>
      </c>
      <c r="Q161" s="193">
        <v>1.8000000000000001E-4</v>
      </c>
      <c r="R161" s="193">
        <f>Q161*H161</f>
        <v>0.43272000000000005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209</v>
      </c>
      <c r="AT161" s="195" t="s">
        <v>206</v>
      </c>
      <c r="AU161" s="195" t="s">
        <v>87</v>
      </c>
      <c r="AY161" s="15" t="s">
        <v>120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5" t="s">
        <v>85</v>
      </c>
      <c r="BK161" s="196">
        <f>ROUND(I161*H161,2)</f>
        <v>0</v>
      </c>
      <c r="BL161" s="15" t="s">
        <v>209</v>
      </c>
      <c r="BM161" s="195" t="s">
        <v>273</v>
      </c>
    </row>
    <row r="162" spans="1:65" s="2" customFormat="1" ht="10.199999999999999">
      <c r="A162" s="32"/>
      <c r="B162" s="33"/>
      <c r="C162" s="34"/>
      <c r="D162" s="197" t="s">
        <v>130</v>
      </c>
      <c r="E162" s="34"/>
      <c r="F162" s="198" t="s">
        <v>208</v>
      </c>
      <c r="G162" s="34"/>
      <c r="H162" s="34"/>
      <c r="I162" s="199"/>
      <c r="J162" s="34"/>
      <c r="K162" s="34"/>
      <c r="L162" s="37"/>
      <c r="M162" s="200"/>
      <c r="N162" s="20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130</v>
      </c>
      <c r="AU162" s="15" t="s">
        <v>87</v>
      </c>
    </row>
    <row r="163" spans="1:65" s="2" customFormat="1" ht="16.5" customHeight="1">
      <c r="A163" s="32"/>
      <c r="B163" s="33"/>
      <c r="C163" s="203" t="s">
        <v>211</v>
      </c>
      <c r="D163" s="203" t="s">
        <v>206</v>
      </c>
      <c r="E163" s="204" t="s">
        <v>212</v>
      </c>
      <c r="F163" s="205" t="s">
        <v>213</v>
      </c>
      <c r="G163" s="206" t="s">
        <v>126</v>
      </c>
      <c r="H163" s="207">
        <v>1464</v>
      </c>
      <c r="I163" s="208"/>
      <c r="J163" s="209">
        <f>ROUND(I163*H163,2)</f>
        <v>0</v>
      </c>
      <c r="K163" s="205" t="s">
        <v>127</v>
      </c>
      <c r="L163" s="210"/>
      <c r="M163" s="211" t="s">
        <v>1</v>
      </c>
      <c r="N163" s="212" t="s">
        <v>42</v>
      </c>
      <c r="O163" s="69"/>
      <c r="P163" s="193">
        <f>O163*H163</f>
        <v>0</v>
      </c>
      <c r="Q163" s="193">
        <v>2.0000000000000002E-5</v>
      </c>
      <c r="R163" s="193">
        <f>Q163*H163</f>
        <v>2.9280000000000004E-2</v>
      </c>
      <c r="S163" s="193">
        <v>0</v>
      </c>
      <c r="T163" s="19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209</v>
      </c>
      <c r="AT163" s="195" t="s">
        <v>206</v>
      </c>
      <c r="AU163" s="195" t="s">
        <v>87</v>
      </c>
      <c r="AY163" s="15" t="s">
        <v>120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5" t="s">
        <v>85</v>
      </c>
      <c r="BK163" s="196">
        <f>ROUND(I163*H163,2)</f>
        <v>0</v>
      </c>
      <c r="BL163" s="15" t="s">
        <v>209</v>
      </c>
      <c r="BM163" s="195" t="s">
        <v>274</v>
      </c>
    </row>
    <row r="164" spans="1:65" s="2" customFormat="1" ht="10.199999999999999">
      <c r="A164" s="32"/>
      <c r="B164" s="33"/>
      <c r="C164" s="34"/>
      <c r="D164" s="197" t="s">
        <v>130</v>
      </c>
      <c r="E164" s="34"/>
      <c r="F164" s="198" t="s">
        <v>213</v>
      </c>
      <c r="G164" s="34"/>
      <c r="H164" s="34"/>
      <c r="I164" s="199"/>
      <c r="J164" s="34"/>
      <c r="K164" s="34"/>
      <c r="L164" s="37"/>
      <c r="M164" s="200"/>
      <c r="N164" s="20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130</v>
      </c>
      <c r="AU164" s="15" t="s">
        <v>87</v>
      </c>
    </row>
    <row r="165" spans="1:65" s="12" customFormat="1" ht="25.95" customHeight="1">
      <c r="B165" s="168"/>
      <c r="C165" s="169"/>
      <c r="D165" s="170" t="s">
        <v>76</v>
      </c>
      <c r="E165" s="171" t="s">
        <v>215</v>
      </c>
      <c r="F165" s="171" t="s">
        <v>216</v>
      </c>
      <c r="G165" s="169"/>
      <c r="H165" s="169"/>
      <c r="I165" s="172"/>
      <c r="J165" s="173">
        <f>BK165</f>
        <v>0</v>
      </c>
      <c r="K165" s="169"/>
      <c r="L165" s="174"/>
      <c r="M165" s="175"/>
      <c r="N165" s="176"/>
      <c r="O165" s="176"/>
      <c r="P165" s="177">
        <f>SUM(P166:P187)</f>
        <v>0</v>
      </c>
      <c r="Q165" s="176"/>
      <c r="R165" s="177">
        <f>SUM(R166:R187)</f>
        <v>0</v>
      </c>
      <c r="S165" s="176"/>
      <c r="T165" s="178">
        <f>SUM(T166:T187)</f>
        <v>0</v>
      </c>
      <c r="AR165" s="179" t="s">
        <v>128</v>
      </c>
      <c r="AT165" s="180" t="s">
        <v>76</v>
      </c>
      <c r="AU165" s="180" t="s">
        <v>77</v>
      </c>
      <c r="AY165" s="179" t="s">
        <v>120</v>
      </c>
      <c r="BK165" s="181">
        <f>SUM(BK166:BK187)</f>
        <v>0</v>
      </c>
    </row>
    <row r="166" spans="1:65" s="2" customFormat="1" ht="37.799999999999997" customHeight="1">
      <c r="A166" s="32"/>
      <c r="B166" s="33"/>
      <c r="C166" s="184" t="s">
        <v>217</v>
      </c>
      <c r="D166" s="184" t="s">
        <v>123</v>
      </c>
      <c r="E166" s="185" t="s">
        <v>218</v>
      </c>
      <c r="F166" s="186" t="s">
        <v>219</v>
      </c>
      <c r="G166" s="187" t="s">
        <v>220</v>
      </c>
      <c r="H166" s="188">
        <v>43.222000000000001</v>
      </c>
      <c r="I166" s="189"/>
      <c r="J166" s="190">
        <f>ROUND(I166*H166,2)</f>
        <v>0</v>
      </c>
      <c r="K166" s="186" t="s">
        <v>127</v>
      </c>
      <c r="L166" s="37"/>
      <c r="M166" s="191" t="s">
        <v>1</v>
      </c>
      <c r="N166" s="192" t="s">
        <v>42</v>
      </c>
      <c r="O166" s="69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221</v>
      </c>
      <c r="AT166" s="195" t="s">
        <v>123</v>
      </c>
      <c r="AU166" s="195" t="s">
        <v>85</v>
      </c>
      <c r="AY166" s="15" t="s">
        <v>120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5" t="s">
        <v>85</v>
      </c>
      <c r="BK166" s="196">
        <f>ROUND(I166*H166,2)</f>
        <v>0</v>
      </c>
      <c r="BL166" s="15" t="s">
        <v>221</v>
      </c>
      <c r="BM166" s="195" t="s">
        <v>275</v>
      </c>
    </row>
    <row r="167" spans="1:65" s="2" customFormat="1" ht="48">
      <c r="A167" s="32"/>
      <c r="B167" s="33"/>
      <c r="C167" s="34"/>
      <c r="D167" s="197" t="s">
        <v>130</v>
      </c>
      <c r="E167" s="34"/>
      <c r="F167" s="198" t="s">
        <v>223</v>
      </c>
      <c r="G167" s="34"/>
      <c r="H167" s="34"/>
      <c r="I167" s="199"/>
      <c r="J167" s="34"/>
      <c r="K167" s="34"/>
      <c r="L167" s="37"/>
      <c r="M167" s="200"/>
      <c r="N167" s="201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130</v>
      </c>
      <c r="AU167" s="15" t="s">
        <v>85</v>
      </c>
    </row>
    <row r="168" spans="1:65" s="2" customFormat="1" ht="19.2">
      <c r="A168" s="32"/>
      <c r="B168" s="33"/>
      <c r="C168" s="34"/>
      <c r="D168" s="197" t="s">
        <v>132</v>
      </c>
      <c r="E168" s="34"/>
      <c r="F168" s="202" t="s">
        <v>224</v>
      </c>
      <c r="G168" s="34"/>
      <c r="H168" s="34"/>
      <c r="I168" s="199"/>
      <c r="J168" s="34"/>
      <c r="K168" s="34"/>
      <c r="L168" s="37"/>
      <c r="M168" s="200"/>
      <c r="N168" s="20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132</v>
      </c>
      <c r="AU168" s="15" t="s">
        <v>85</v>
      </c>
    </row>
    <row r="169" spans="1:65" s="13" customFormat="1" ht="10.199999999999999">
      <c r="B169" s="213"/>
      <c r="C169" s="214"/>
      <c r="D169" s="197" t="s">
        <v>225</v>
      </c>
      <c r="E169" s="215" t="s">
        <v>1</v>
      </c>
      <c r="F169" s="216" t="s">
        <v>226</v>
      </c>
      <c r="G169" s="214"/>
      <c r="H169" s="217">
        <v>43.222000000000001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225</v>
      </c>
      <c r="AU169" s="223" t="s">
        <v>85</v>
      </c>
      <c r="AV169" s="13" t="s">
        <v>87</v>
      </c>
      <c r="AW169" s="13" t="s">
        <v>34</v>
      </c>
      <c r="AX169" s="13" t="s">
        <v>85</v>
      </c>
      <c r="AY169" s="223" t="s">
        <v>120</v>
      </c>
    </row>
    <row r="170" spans="1:65" s="2" customFormat="1" ht="16.5" customHeight="1">
      <c r="A170" s="32"/>
      <c r="B170" s="33"/>
      <c r="C170" s="184" t="s">
        <v>227</v>
      </c>
      <c r="D170" s="184" t="s">
        <v>123</v>
      </c>
      <c r="E170" s="185" t="s">
        <v>228</v>
      </c>
      <c r="F170" s="186" t="s">
        <v>229</v>
      </c>
      <c r="G170" s="187" t="s">
        <v>220</v>
      </c>
      <c r="H170" s="188">
        <v>0.46200000000000002</v>
      </c>
      <c r="I170" s="189"/>
      <c r="J170" s="190">
        <f>ROUND(I170*H170,2)</f>
        <v>0</v>
      </c>
      <c r="K170" s="186" t="s">
        <v>127</v>
      </c>
      <c r="L170" s="37"/>
      <c r="M170" s="191" t="s">
        <v>1</v>
      </c>
      <c r="N170" s="192" t="s">
        <v>42</v>
      </c>
      <c r="O170" s="69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221</v>
      </c>
      <c r="AT170" s="195" t="s">
        <v>123</v>
      </c>
      <c r="AU170" s="195" t="s">
        <v>85</v>
      </c>
      <c r="AY170" s="15" t="s">
        <v>120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5" t="s">
        <v>85</v>
      </c>
      <c r="BK170" s="196">
        <f>ROUND(I170*H170,2)</f>
        <v>0</v>
      </c>
      <c r="BL170" s="15" t="s">
        <v>221</v>
      </c>
      <c r="BM170" s="195" t="s">
        <v>276</v>
      </c>
    </row>
    <row r="171" spans="1:65" s="2" customFormat="1" ht="28.8">
      <c r="A171" s="32"/>
      <c r="B171" s="33"/>
      <c r="C171" s="34"/>
      <c r="D171" s="197" t="s">
        <v>130</v>
      </c>
      <c r="E171" s="34"/>
      <c r="F171" s="198" t="s">
        <v>231</v>
      </c>
      <c r="G171" s="34"/>
      <c r="H171" s="34"/>
      <c r="I171" s="199"/>
      <c r="J171" s="34"/>
      <c r="K171" s="34"/>
      <c r="L171" s="37"/>
      <c r="M171" s="200"/>
      <c r="N171" s="201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130</v>
      </c>
      <c r="AU171" s="15" t="s">
        <v>85</v>
      </c>
    </row>
    <row r="172" spans="1:65" s="13" customFormat="1" ht="10.199999999999999">
      <c r="B172" s="213"/>
      <c r="C172" s="214"/>
      <c r="D172" s="197" t="s">
        <v>225</v>
      </c>
      <c r="E172" s="215" t="s">
        <v>1</v>
      </c>
      <c r="F172" s="216" t="s">
        <v>232</v>
      </c>
      <c r="G172" s="214"/>
      <c r="H172" s="217">
        <v>0.46200000000000002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225</v>
      </c>
      <c r="AU172" s="223" t="s">
        <v>85</v>
      </c>
      <c r="AV172" s="13" t="s">
        <v>87</v>
      </c>
      <c r="AW172" s="13" t="s">
        <v>34</v>
      </c>
      <c r="AX172" s="13" t="s">
        <v>85</v>
      </c>
      <c r="AY172" s="223" t="s">
        <v>120</v>
      </c>
    </row>
    <row r="173" spans="1:65" s="2" customFormat="1" ht="37.799999999999997" customHeight="1">
      <c r="A173" s="32"/>
      <c r="B173" s="33"/>
      <c r="C173" s="184" t="s">
        <v>7</v>
      </c>
      <c r="D173" s="184" t="s">
        <v>123</v>
      </c>
      <c r="E173" s="185" t="s">
        <v>233</v>
      </c>
      <c r="F173" s="186" t="s">
        <v>234</v>
      </c>
      <c r="G173" s="187" t="s">
        <v>126</v>
      </c>
      <c r="H173" s="188">
        <v>1</v>
      </c>
      <c r="I173" s="189"/>
      <c r="J173" s="190">
        <f>ROUND(I173*H173,2)</f>
        <v>0</v>
      </c>
      <c r="K173" s="186" t="s">
        <v>127</v>
      </c>
      <c r="L173" s="37"/>
      <c r="M173" s="191" t="s">
        <v>1</v>
      </c>
      <c r="N173" s="192" t="s">
        <v>42</v>
      </c>
      <c r="O173" s="69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221</v>
      </c>
      <c r="AT173" s="195" t="s">
        <v>123</v>
      </c>
      <c r="AU173" s="195" t="s">
        <v>85</v>
      </c>
      <c r="AY173" s="15" t="s">
        <v>120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5" t="s">
        <v>85</v>
      </c>
      <c r="BK173" s="196">
        <f>ROUND(I173*H173,2)</f>
        <v>0</v>
      </c>
      <c r="BL173" s="15" t="s">
        <v>221</v>
      </c>
      <c r="BM173" s="195" t="s">
        <v>277</v>
      </c>
    </row>
    <row r="174" spans="1:65" s="2" customFormat="1" ht="48">
      <c r="A174" s="32"/>
      <c r="B174" s="33"/>
      <c r="C174" s="34"/>
      <c r="D174" s="197" t="s">
        <v>130</v>
      </c>
      <c r="E174" s="34"/>
      <c r="F174" s="198" t="s">
        <v>236</v>
      </c>
      <c r="G174" s="34"/>
      <c r="H174" s="34"/>
      <c r="I174" s="199"/>
      <c r="J174" s="34"/>
      <c r="K174" s="34"/>
      <c r="L174" s="37"/>
      <c r="M174" s="200"/>
      <c r="N174" s="20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130</v>
      </c>
      <c r="AU174" s="15" t="s">
        <v>85</v>
      </c>
    </row>
    <row r="175" spans="1:65" s="2" customFormat="1" ht="19.2">
      <c r="A175" s="32"/>
      <c r="B175" s="33"/>
      <c r="C175" s="34"/>
      <c r="D175" s="197" t="s">
        <v>132</v>
      </c>
      <c r="E175" s="34"/>
      <c r="F175" s="202" t="s">
        <v>237</v>
      </c>
      <c r="G175" s="34"/>
      <c r="H175" s="34"/>
      <c r="I175" s="199"/>
      <c r="J175" s="34"/>
      <c r="K175" s="34"/>
      <c r="L175" s="37"/>
      <c r="M175" s="200"/>
      <c r="N175" s="201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132</v>
      </c>
      <c r="AU175" s="15" t="s">
        <v>85</v>
      </c>
    </row>
    <row r="176" spans="1:65" s="13" customFormat="1" ht="10.199999999999999">
      <c r="B176" s="213"/>
      <c r="C176" s="214"/>
      <c r="D176" s="197" t="s">
        <v>225</v>
      </c>
      <c r="E176" s="215" t="s">
        <v>1</v>
      </c>
      <c r="F176" s="216" t="s">
        <v>238</v>
      </c>
      <c r="G176" s="214"/>
      <c r="H176" s="217">
        <v>1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225</v>
      </c>
      <c r="AU176" s="223" t="s">
        <v>85</v>
      </c>
      <c r="AV176" s="13" t="s">
        <v>87</v>
      </c>
      <c r="AW176" s="13" t="s">
        <v>34</v>
      </c>
      <c r="AX176" s="13" t="s">
        <v>85</v>
      </c>
      <c r="AY176" s="223" t="s">
        <v>120</v>
      </c>
    </row>
    <row r="177" spans="1:65" s="2" customFormat="1" ht="16.5" customHeight="1">
      <c r="A177" s="32"/>
      <c r="B177" s="33"/>
      <c r="C177" s="184" t="s">
        <v>239</v>
      </c>
      <c r="D177" s="184" t="s">
        <v>123</v>
      </c>
      <c r="E177" s="185" t="s">
        <v>240</v>
      </c>
      <c r="F177" s="186" t="s">
        <v>241</v>
      </c>
      <c r="G177" s="187" t="s">
        <v>220</v>
      </c>
      <c r="H177" s="188">
        <v>43.222000000000001</v>
      </c>
      <c r="I177" s="189"/>
      <c r="J177" s="190">
        <f>ROUND(I177*H177,2)</f>
        <v>0</v>
      </c>
      <c r="K177" s="186" t="s">
        <v>127</v>
      </c>
      <c r="L177" s="37"/>
      <c r="M177" s="191" t="s">
        <v>1</v>
      </c>
      <c r="N177" s="192" t="s">
        <v>42</v>
      </c>
      <c r="O177" s="69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221</v>
      </c>
      <c r="AT177" s="195" t="s">
        <v>123</v>
      </c>
      <c r="AU177" s="195" t="s">
        <v>85</v>
      </c>
      <c r="AY177" s="15" t="s">
        <v>120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5" t="s">
        <v>85</v>
      </c>
      <c r="BK177" s="196">
        <f>ROUND(I177*H177,2)</f>
        <v>0</v>
      </c>
      <c r="BL177" s="15" t="s">
        <v>221</v>
      </c>
      <c r="BM177" s="195" t="s">
        <v>278</v>
      </c>
    </row>
    <row r="178" spans="1:65" s="2" customFormat="1" ht="28.8">
      <c r="A178" s="32"/>
      <c r="B178" s="33"/>
      <c r="C178" s="34"/>
      <c r="D178" s="197" t="s">
        <v>130</v>
      </c>
      <c r="E178" s="34"/>
      <c r="F178" s="198" t="s">
        <v>243</v>
      </c>
      <c r="G178" s="34"/>
      <c r="H178" s="34"/>
      <c r="I178" s="199"/>
      <c r="J178" s="34"/>
      <c r="K178" s="34"/>
      <c r="L178" s="37"/>
      <c r="M178" s="200"/>
      <c r="N178" s="20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130</v>
      </c>
      <c r="AU178" s="15" t="s">
        <v>85</v>
      </c>
    </row>
    <row r="179" spans="1:65" s="13" customFormat="1" ht="10.199999999999999">
      <c r="B179" s="213"/>
      <c r="C179" s="214"/>
      <c r="D179" s="197" t="s">
        <v>225</v>
      </c>
      <c r="E179" s="215" t="s">
        <v>1</v>
      </c>
      <c r="F179" s="216" t="s">
        <v>244</v>
      </c>
      <c r="G179" s="214"/>
      <c r="H179" s="217">
        <v>43.222000000000001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225</v>
      </c>
      <c r="AU179" s="223" t="s">
        <v>85</v>
      </c>
      <c r="AV179" s="13" t="s">
        <v>87</v>
      </c>
      <c r="AW179" s="13" t="s">
        <v>34</v>
      </c>
      <c r="AX179" s="13" t="s">
        <v>85</v>
      </c>
      <c r="AY179" s="223" t="s">
        <v>120</v>
      </c>
    </row>
    <row r="180" spans="1:65" s="2" customFormat="1" ht="33" customHeight="1">
      <c r="A180" s="32"/>
      <c r="B180" s="33"/>
      <c r="C180" s="184" t="s">
        <v>245</v>
      </c>
      <c r="D180" s="184" t="s">
        <v>123</v>
      </c>
      <c r="E180" s="185" t="s">
        <v>246</v>
      </c>
      <c r="F180" s="186" t="s">
        <v>247</v>
      </c>
      <c r="G180" s="187" t="s">
        <v>220</v>
      </c>
      <c r="H180" s="188">
        <v>43.222000000000001</v>
      </c>
      <c r="I180" s="189"/>
      <c r="J180" s="190">
        <f>ROUND(I180*H180,2)</f>
        <v>0</v>
      </c>
      <c r="K180" s="186" t="s">
        <v>127</v>
      </c>
      <c r="L180" s="37"/>
      <c r="M180" s="191" t="s">
        <v>1</v>
      </c>
      <c r="N180" s="192" t="s">
        <v>42</v>
      </c>
      <c r="O180" s="69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5" t="s">
        <v>221</v>
      </c>
      <c r="AT180" s="195" t="s">
        <v>123</v>
      </c>
      <c r="AU180" s="195" t="s">
        <v>85</v>
      </c>
      <c r="AY180" s="15" t="s">
        <v>120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5" t="s">
        <v>85</v>
      </c>
      <c r="BK180" s="196">
        <f>ROUND(I180*H180,2)</f>
        <v>0</v>
      </c>
      <c r="BL180" s="15" t="s">
        <v>221</v>
      </c>
      <c r="BM180" s="195" t="s">
        <v>279</v>
      </c>
    </row>
    <row r="181" spans="1:65" s="2" customFormat="1" ht="57.6">
      <c r="A181" s="32"/>
      <c r="B181" s="33"/>
      <c r="C181" s="34"/>
      <c r="D181" s="197" t="s">
        <v>130</v>
      </c>
      <c r="E181" s="34"/>
      <c r="F181" s="198" t="s">
        <v>249</v>
      </c>
      <c r="G181" s="34"/>
      <c r="H181" s="34"/>
      <c r="I181" s="199"/>
      <c r="J181" s="34"/>
      <c r="K181" s="34"/>
      <c r="L181" s="37"/>
      <c r="M181" s="200"/>
      <c r="N181" s="201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130</v>
      </c>
      <c r="AU181" s="15" t="s">
        <v>85</v>
      </c>
    </row>
    <row r="182" spans="1:65" s="2" customFormat="1" ht="19.2">
      <c r="A182" s="32"/>
      <c r="B182" s="33"/>
      <c r="C182" s="34"/>
      <c r="D182" s="197" t="s">
        <v>132</v>
      </c>
      <c r="E182" s="34"/>
      <c r="F182" s="202" t="s">
        <v>224</v>
      </c>
      <c r="G182" s="34"/>
      <c r="H182" s="34"/>
      <c r="I182" s="199"/>
      <c r="J182" s="34"/>
      <c r="K182" s="34"/>
      <c r="L182" s="37"/>
      <c r="M182" s="200"/>
      <c r="N182" s="20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132</v>
      </c>
      <c r="AU182" s="15" t="s">
        <v>85</v>
      </c>
    </row>
    <row r="183" spans="1:65" s="13" customFormat="1" ht="10.199999999999999">
      <c r="B183" s="213"/>
      <c r="C183" s="214"/>
      <c r="D183" s="197" t="s">
        <v>225</v>
      </c>
      <c r="E183" s="215" t="s">
        <v>1</v>
      </c>
      <c r="F183" s="216" t="s">
        <v>244</v>
      </c>
      <c r="G183" s="214"/>
      <c r="H183" s="217">
        <v>43.222000000000001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225</v>
      </c>
      <c r="AU183" s="223" t="s">
        <v>85</v>
      </c>
      <c r="AV183" s="13" t="s">
        <v>87</v>
      </c>
      <c r="AW183" s="13" t="s">
        <v>34</v>
      </c>
      <c r="AX183" s="13" t="s">
        <v>85</v>
      </c>
      <c r="AY183" s="223" t="s">
        <v>120</v>
      </c>
    </row>
    <row r="184" spans="1:65" s="2" customFormat="1" ht="37.799999999999997" customHeight="1">
      <c r="A184" s="32"/>
      <c r="B184" s="33"/>
      <c r="C184" s="184" t="s">
        <v>250</v>
      </c>
      <c r="D184" s="184" t="s">
        <v>123</v>
      </c>
      <c r="E184" s="185" t="s">
        <v>251</v>
      </c>
      <c r="F184" s="186" t="s">
        <v>252</v>
      </c>
      <c r="G184" s="187" t="s">
        <v>126</v>
      </c>
      <c r="H184" s="188">
        <v>1</v>
      </c>
      <c r="I184" s="189"/>
      <c r="J184" s="190">
        <f>ROUND(I184*H184,2)</f>
        <v>0</v>
      </c>
      <c r="K184" s="186" t="s">
        <v>127</v>
      </c>
      <c r="L184" s="37"/>
      <c r="M184" s="191" t="s">
        <v>1</v>
      </c>
      <c r="N184" s="192" t="s">
        <v>42</v>
      </c>
      <c r="O184" s="69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221</v>
      </c>
      <c r="AT184" s="195" t="s">
        <v>123</v>
      </c>
      <c r="AU184" s="195" t="s">
        <v>85</v>
      </c>
      <c r="AY184" s="15" t="s">
        <v>120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5" t="s">
        <v>85</v>
      </c>
      <c r="BK184" s="196">
        <f>ROUND(I184*H184,2)</f>
        <v>0</v>
      </c>
      <c r="BL184" s="15" t="s">
        <v>221</v>
      </c>
      <c r="BM184" s="195" t="s">
        <v>280</v>
      </c>
    </row>
    <row r="185" spans="1:65" s="2" customFormat="1" ht="48">
      <c r="A185" s="32"/>
      <c r="B185" s="33"/>
      <c r="C185" s="34"/>
      <c r="D185" s="197" t="s">
        <v>130</v>
      </c>
      <c r="E185" s="34"/>
      <c r="F185" s="198" t="s">
        <v>254</v>
      </c>
      <c r="G185" s="34"/>
      <c r="H185" s="34"/>
      <c r="I185" s="199"/>
      <c r="J185" s="34"/>
      <c r="K185" s="34"/>
      <c r="L185" s="37"/>
      <c r="M185" s="200"/>
      <c r="N185" s="201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130</v>
      </c>
      <c r="AU185" s="15" t="s">
        <v>85</v>
      </c>
    </row>
    <row r="186" spans="1:65" s="2" customFormat="1" ht="19.2">
      <c r="A186" s="32"/>
      <c r="B186" s="33"/>
      <c r="C186" s="34"/>
      <c r="D186" s="197" t="s">
        <v>132</v>
      </c>
      <c r="E186" s="34"/>
      <c r="F186" s="202" t="s">
        <v>237</v>
      </c>
      <c r="G186" s="34"/>
      <c r="H186" s="34"/>
      <c r="I186" s="199"/>
      <c r="J186" s="34"/>
      <c r="K186" s="34"/>
      <c r="L186" s="37"/>
      <c r="M186" s="200"/>
      <c r="N186" s="20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132</v>
      </c>
      <c r="AU186" s="15" t="s">
        <v>85</v>
      </c>
    </row>
    <row r="187" spans="1:65" s="13" customFormat="1" ht="10.199999999999999">
      <c r="B187" s="213"/>
      <c r="C187" s="214"/>
      <c r="D187" s="197" t="s">
        <v>225</v>
      </c>
      <c r="E187" s="215" t="s">
        <v>1</v>
      </c>
      <c r="F187" s="216" t="s">
        <v>255</v>
      </c>
      <c r="G187" s="214"/>
      <c r="H187" s="217">
        <v>1</v>
      </c>
      <c r="I187" s="218"/>
      <c r="J187" s="214"/>
      <c r="K187" s="214"/>
      <c r="L187" s="219"/>
      <c r="M187" s="224"/>
      <c r="N187" s="225"/>
      <c r="O187" s="225"/>
      <c r="P187" s="225"/>
      <c r="Q187" s="225"/>
      <c r="R187" s="225"/>
      <c r="S187" s="225"/>
      <c r="T187" s="226"/>
      <c r="AT187" s="223" t="s">
        <v>225</v>
      </c>
      <c r="AU187" s="223" t="s">
        <v>85</v>
      </c>
      <c r="AV187" s="13" t="s">
        <v>87</v>
      </c>
      <c r="AW187" s="13" t="s">
        <v>34</v>
      </c>
      <c r="AX187" s="13" t="s">
        <v>85</v>
      </c>
      <c r="AY187" s="223" t="s">
        <v>120</v>
      </c>
    </row>
    <row r="188" spans="1:65" s="2" customFormat="1" ht="6.9" customHeight="1">
      <c r="A188" s="32"/>
      <c r="B188" s="52"/>
      <c r="C188" s="53"/>
      <c r="D188" s="53"/>
      <c r="E188" s="53"/>
      <c r="F188" s="53"/>
      <c r="G188" s="53"/>
      <c r="H188" s="53"/>
      <c r="I188" s="53"/>
      <c r="J188" s="53"/>
      <c r="K188" s="53"/>
      <c r="L188" s="37"/>
      <c r="M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</row>
  </sheetData>
  <sheetProtection algorithmName="SHA-512" hashValue="VDajbnEJDoZvHdNyNaewkcVksurSIjVUBmifZySVZake3S3AWq8JKKLqEZuZsziStQ+1dPN+TYWw0wCETlJh1Q==" saltValue="s0qiaD+w9VEG/8M7kZERXZ3dUDExpWjZcfbVq89ARGNJ3F0y7CW4bx1+/SyXrMyTaf6dh1JqLL40vmi1FSQIuQ==" spinCount="100000" sheet="1" objects="1" scenarios="1" formatColumns="0" formatRows="0" autoFilter="0"/>
  <autoFilter ref="C118:K18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5" t="s">
        <v>93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87</v>
      </c>
    </row>
    <row r="4" spans="1:46" s="1" customFormat="1" ht="24.9" customHeight="1">
      <c r="B4" s="18"/>
      <c r="D4" s="108" t="s">
        <v>94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3" t="str">
        <f>'Rekapitulace stavby'!K6</f>
        <v>Výměna kolejnic v úseku Hranice na Moravě – Jistebník</v>
      </c>
      <c r="F7" s="274"/>
      <c r="G7" s="274"/>
      <c r="H7" s="274"/>
      <c r="L7" s="18"/>
    </row>
    <row r="8" spans="1:46" s="2" customFormat="1" ht="12" customHeight="1">
      <c r="A8" s="32"/>
      <c r="B8" s="37"/>
      <c r="C8" s="32"/>
      <c r="D8" s="110" t="s">
        <v>95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5" t="s">
        <v>281</v>
      </c>
      <c r="F9" s="276"/>
      <c r="G9" s="276"/>
      <c r="H9" s="276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25. 1. 2022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7" t="str">
        <f>'Rekapitulace stavby'!E14</f>
        <v>Vyplň údaj</v>
      </c>
      <c r="F18" s="278"/>
      <c r="G18" s="278"/>
      <c r="H18" s="278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35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9" t="s">
        <v>1</v>
      </c>
      <c r="F27" s="279"/>
      <c r="G27" s="279"/>
      <c r="H27" s="27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37</v>
      </c>
      <c r="E30" s="32"/>
      <c r="F30" s="32"/>
      <c r="G30" s="32"/>
      <c r="H30" s="32"/>
      <c r="I30" s="32"/>
      <c r="J30" s="118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39</v>
      </c>
      <c r="G32" s="32"/>
      <c r="H32" s="32"/>
      <c r="I32" s="119" t="s">
        <v>38</v>
      </c>
      <c r="J32" s="119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41</v>
      </c>
      <c r="E33" s="110" t="s">
        <v>42</v>
      </c>
      <c r="F33" s="121">
        <f>ROUND((SUM(BE117:BE129)),  2)</f>
        <v>0</v>
      </c>
      <c r="G33" s="32"/>
      <c r="H33" s="32"/>
      <c r="I33" s="122">
        <v>0.21</v>
      </c>
      <c r="J33" s="121">
        <f>ROUND(((SUM(BE117:BE129))*I33),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43</v>
      </c>
      <c r="F34" s="121">
        <f>ROUND((SUM(BF117:BF129)),  2)</f>
        <v>0</v>
      </c>
      <c r="G34" s="32"/>
      <c r="H34" s="32"/>
      <c r="I34" s="122">
        <v>0.15</v>
      </c>
      <c r="J34" s="121">
        <f>ROUND(((SUM(BF117:BF129))*I34),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44</v>
      </c>
      <c r="F35" s="121">
        <f>ROUND((SUM(BG117:BG129)),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45</v>
      </c>
      <c r="F36" s="121">
        <f>ROUND((SUM(BH117:BH129)),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46</v>
      </c>
      <c r="F37" s="121">
        <f>ROUND((SUM(BI117:BI129)),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97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0" t="str">
        <f>E7</f>
        <v>Výměna kolejnic v úseku Hranice na Moravě – Jistebník</v>
      </c>
      <c r="F85" s="281"/>
      <c r="G85" s="281"/>
      <c r="H85" s="28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95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1" t="str">
        <f>E9</f>
        <v>VON - Výměna kolejnic v úseku Hranice na Moravě - Jistebník</v>
      </c>
      <c r="F87" s="282"/>
      <c r="G87" s="282"/>
      <c r="H87" s="282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PS Suchdol n.O.</v>
      </c>
      <c r="G89" s="34"/>
      <c r="H89" s="34"/>
      <c r="I89" s="27" t="s">
        <v>22</v>
      </c>
      <c r="J89" s="64" t="str">
        <f>IF(J12="","",J12)</f>
        <v>25. 1. 2022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98</v>
      </c>
      <c r="D94" s="142"/>
      <c r="E94" s="142"/>
      <c r="F94" s="142"/>
      <c r="G94" s="142"/>
      <c r="H94" s="142"/>
      <c r="I94" s="142"/>
      <c r="J94" s="143" t="s">
        <v>99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100</v>
      </c>
      <c r="D96" s="34"/>
      <c r="E96" s="34"/>
      <c r="F96" s="34"/>
      <c r="G96" s="34"/>
      <c r="H96" s="34"/>
      <c r="I96" s="34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101</v>
      </c>
    </row>
    <row r="97" spans="1:31" s="9" customFormat="1" ht="24.9" customHeight="1">
      <c r="B97" s="145"/>
      <c r="C97" s="146"/>
      <c r="D97" s="147" t="s">
        <v>282</v>
      </c>
      <c r="E97" s="148"/>
      <c r="F97" s="148"/>
      <c r="G97" s="148"/>
      <c r="H97" s="148"/>
      <c r="I97" s="148"/>
      <c r="J97" s="149">
        <f>J118</f>
        <v>0</v>
      </c>
      <c r="K97" s="146"/>
      <c r="L97" s="150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" customHeight="1">
      <c r="A103" s="32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" customHeight="1">
      <c r="A104" s="32"/>
      <c r="B104" s="33"/>
      <c r="C104" s="21" t="s">
        <v>105</v>
      </c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280" t="str">
        <f>E7</f>
        <v>Výměna kolejnic v úseku Hranice na Moravě – Jistebník</v>
      </c>
      <c r="F107" s="281"/>
      <c r="G107" s="281"/>
      <c r="H107" s="281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95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51" t="str">
        <f>E9</f>
        <v>VON - Výměna kolejnic v úseku Hranice na Moravě - Jistebník</v>
      </c>
      <c r="F109" s="282"/>
      <c r="G109" s="282"/>
      <c r="H109" s="282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4"/>
      <c r="E111" s="34"/>
      <c r="F111" s="25" t="str">
        <f>F12</f>
        <v>PS Suchdol n.O.</v>
      </c>
      <c r="G111" s="34"/>
      <c r="H111" s="34"/>
      <c r="I111" s="27" t="s">
        <v>22</v>
      </c>
      <c r="J111" s="64" t="str">
        <f>IF(J12="","",J12)</f>
        <v>25. 1. 2022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15" customHeight="1">
      <c r="A113" s="32"/>
      <c r="B113" s="33"/>
      <c r="C113" s="27" t="s">
        <v>24</v>
      </c>
      <c r="D113" s="34"/>
      <c r="E113" s="34"/>
      <c r="F113" s="25" t="str">
        <f>E15</f>
        <v>Správa železnic, státní organizace, OŘ Ostrava</v>
      </c>
      <c r="G113" s="34"/>
      <c r="H113" s="34"/>
      <c r="I113" s="27" t="s">
        <v>32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15" customHeight="1">
      <c r="A114" s="32"/>
      <c r="B114" s="33"/>
      <c r="C114" s="27" t="s">
        <v>30</v>
      </c>
      <c r="D114" s="34"/>
      <c r="E114" s="34"/>
      <c r="F114" s="25" t="str">
        <f>IF(E18="","",E18)</f>
        <v>Vyplň údaj</v>
      </c>
      <c r="G114" s="34"/>
      <c r="H114" s="34"/>
      <c r="I114" s="27" t="s">
        <v>35</v>
      </c>
      <c r="J114" s="30" t="str">
        <f>E24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57"/>
      <c r="B116" s="158"/>
      <c r="C116" s="159" t="s">
        <v>106</v>
      </c>
      <c r="D116" s="160" t="s">
        <v>62</v>
      </c>
      <c r="E116" s="160" t="s">
        <v>58</v>
      </c>
      <c r="F116" s="160" t="s">
        <v>59</v>
      </c>
      <c r="G116" s="160" t="s">
        <v>107</v>
      </c>
      <c r="H116" s="160" t="s">
        <v>108</v>
      </c>
      <c r="I116" s="160" t="s">
        <v>109</v>
      </c>
      <c r="J116" s="160" t="s">
        <v>99</v>
      </c>
      <c r="K116" s="161" t="s">
        <v>110</v>
      </c>
      <c r="L116" s="162"/>
      <c r="M116" s="73" t="s">
        <v>1</v>
      </c>
      <c r="N116" s="74" t="s">
        <v>41</v>
      </c>
      <c r="O116" s="74" t="s">
        <v>111</v>
      </c>
      <c r="P116" s="74" t="s">
        <v>112</v>
      </c>
      <c r="Q116" s="74" t="s">
        <v>113</v>
      </c>
      <c r="R116" s="74" t="s">
        <v>114</v>
      </c>
      <c r="S116" s="74" t="s">
        <v>115</v>
      </c>
      <c r="T116" s="75" t="s">
        <v>116</v>
      </c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</row>
    <row r="117" spans="1:65" s="2" customFormat="1" ht="22.8" customHeight="1">
      <c r="A117" s="32"/>
      <c r="B117" s="33"/>
      <c r="C117" s="80" t="s">
        <v>117</v>
      </c>
      <c r="D117" s="34"/>
      <c r="E117" s="34"/>
      <c r="F117" s="34"/>
      <c r="G117" s="34"/>
      <c r="H117" s="34"/>
      <c r="I117" s="34"/>
      <c r="J117" s="163">
        <f>BK117</f>
        <v>0</v>
      </c>
      <c r="K117" s="34"/>
      <c r="L117" s="37"/>
      <c r="M117" s="76"/>
      <c r="N117" s="164"/>
      <c r="O117" s="77"/>
      <c r="P117" s="165">
        <f>P118</f>
        <v>0</v>
      </c>
      <c r="Q117" s="77"/>
      <c r="R117" s="165">
        <f>R118</f>
        <v>0</v>
      </c>
      <c r="S117" s="77"/>
      <c r="T117" s="166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76</v>
      </c>
      <c r="AU117" s="15" t="s">
        <v>101</v>
      </c>
      <c r="BK117" s="167">
        <f>BK118</f>
        <v>0</v>
      </c>
    </row>
    <row r="118" spans="1:65" s="12" customFormat="1" ht="25.95" customHeight="1">
      <c r="B118" s="168"/>
      <c r="C118" s="169"/>
      <c r="D118" s="170" t="s">
        <v>76</v>
      </c>
      <c r="E118" s="171" t="s">
        <v>283</v>
      </c>
      <c r="F118" s="171" t="s">
        <v>284</v>
      </c>
      <c r="G118" s="169"/>
      <c r="H118" s="169"/>
      <c r="I118" s="172"/>
      <c r="J118" s="173">
        <f>BK118</f>
        <v>0</v>
      </c>
      <c r="K118" s="169"/>
      <c r="L118" s="174"/>
      <c r="M118" s="175"/>
      <c r="N118" s="176"/>
      <c r="O118" s="176"/>
      <c r="P118" s="177">
        <f>SUM(P119:P129)</f>
        <v>0</v>
      </c>
      <c r="Q118" s="176"/>
      <c r="R118" s="177">
        <f>SUM(R119:R129)</f>
        <v>0</v>
      </c>
      <c r="S118" s="176"/>
      <c r="T118" s="178">
        <f>SUM(T119:T129)</f>
        <v>0</v>
      </c>
      <c r="AR118" s="179" t="s">
        <v>121</v>
      </c>
      <c r="AT118" s="180" t="s">
        <v>76</v>
      </c>
      <c r="AU118" s="180" t="s">
        <v>77</v>
      </c>
      <c r="AY118" s="179" t="s">
        <v>120</v>
      </c>
      <c r="BK118" s="181">
        <f>SUM(BK119:BK129)</f>
        <v>0</v>
      </c>
    </row>
    <row r="119" spans="1:65" s="2" customFormat="1" ht="37.799999999999997" customHeight="1">
      <c r="A119" s="32"/>
      <c r="B119" s="33"/>
      <c r="C119" s="184" t="s">
        <v>85</v>
      </c>
      <c r="D119" s="184" t="s">
        <v>123</v>
      </c>
      <c r="E119" s="185" t="s">
        <v>285</v>
      </c>
      <c r="F119" s="186" t="s">
        <v>286</v>
      </c>
      <c r="G119" s="187" t="s">
        <v>287</v>
      </c>
      <c r="H119" s="227">
        <v>0.02</v>
      </c>
      <c r="I119" s="189"/>
      <c r="J119" s="190">
        <f>ROUND(I119*H119,2)</f>
        <v>0</v>
      </c>
      <c r="K119" s="186" t="s">
        <v>127</v>
      </c>
      <c r="L119" s="37"/>
      <c r="M119" s="191" t="s">
        <v>1</v>
      </c>
      <c r="N119" s="192" t="s">
        <v>42</v>
      </c>
      <c r="O119" s="69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128</v>
      </c>
      <c r="AT119" s="195" t="s">
        <v>123</v>
      </c>
      <c r="AU119" s="195" t="s">
        <v>85</v>
      </c>
      <c r="AY119" s="15" t="s">
        <v>120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5" t="s">
        <v>85</v>
      </c>
      <c r="BK119" s="196">
        <f>ROUND(I119*H119,2)</f>
        <v>0</v>
      </c>
      <c r="BL119" s="15" t="s">
        <v>128</v>
      </c>
      <c r="BM119" s="195" t="s">
        <v>288</v>
      </c>
    </row>
    <row r="120" spans="1:65" s="2" customFormat="1" ht="28.8">
      <c r="A120" s="32"/>
      <c r="B120" s="33"/>
      <c r="C120" s="34"/>
      <c r="D120" s="197" t="s">
        <v>130</v>
      </c>
      <c r="E120" s="34"/>
      <c r="F120" s="198" t="s">
        <v>286</v>
      </c>
      <c r="G120" s="34"/>
      <c r="H120" s="34"/>
      <c r="I120" s="199"/>
      <c r="J120" s="34"/>
      <c r="K120" s="34"/>
      <c r="L120" s="37"/>
      <c r="M120" s="200"/>
      <c r="N120" s="201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130</v>
      </c>
      <c r="AU120" s="15" t="s">
        <v>85</v>
      </c>
    </row>
    <row r="121" spans="1:65" s="2" customFormat="1" ht="19.2">
      <c r="A121" s="32"/>
      <c r="B121" s="33"/>
      <c r="C121" s="34"/>
      <c r="D121" s="197" t="s">
        <v>132</v>
      </c>
      <c r="E121" s="34"/>
      <c r="F121" s="202" t="s">
        <v>289</v>
      </c>
      <c r="G121" s="34"/>
      <c r="H121" s="34"/>
      <c r="I121" s="199"/>
      <c r="J121" s="34"/>
      <c r="K121" s="34"/>
      <c r="L121" s="37"/>
      <c r="M121" s="200"/>
      <c r="N121" s="201"/>
      <c r="O121" s="69"/>
      <c r="P121" s="69"/>
      <c r="Q121" s="69"/>
      <c r="R121" s="69"/>
      <c r="S121" s="69"/>
      <c r="T121" s="70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132</v>
      </c>
      <c r="AU121" s="15" t="s">
        <v>85</v>
      </c>
    </row>
    <row r="122" spans="1:65" s="2" customFormat="1" ht="16.5" customHeight="1">
      <c r="A122" s="32"/>
      <c r="B122" s="33"/>
      <c r="C122" s="184" t="s">
        <v>87</v>
      </c>
      <c r="D122" s="184" t="s">
        <v>123</v>
      </c>
      <c r="E122" s="185" t="s">
        <v>290</v>
      </c>
      <c r="F122" s="186" t="s">
        <v>291</v>
      </c>
      <c r="G122" s="187" t="s">
        <v>292</v>
      </c>
      <c r="H122" s="188">
        <v>66</v>
      </c>
      <c r="I122" s="189"/>
      <c r="J122" s="190">
        <f>ROUND(I122*H122,2)</f>
        <v>0</v>
      </c>
      <c r="K122" s="186" t="s">
        <v>127</v>
      </c>
      <c r="L122" s="37"/>
      <c r="M122" s="191" t="s">
        <v>1</v>
      </c>
      <c r="N122" s="192" t="s">
        <v>42</v>
      </c>
      <c r="O122" s="69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128</v>
      </c>
      <c r="AT122" s="195" t="s">
        <v>123</v>
      </c>
      <c r="AU122" s="195" t="s">
        <v>85</v>
      </c>
      <c r="AY122" s="15" t="s">
        <v>120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5" t="s">
        <v>85</v>
      </c>
      <c r="BK122" s="196">
        <f>ROUND(I122*H122,2)</f>
        <v>0</v>
      </c>
      <c r="BL122" s="15" t="s">
        <v>128</v>
      </c>
      <c r="BM122" s="195" t="s">
        <v>293</v>
      </c>
    </row>
    <row r="123" spans="1:65" s="2" customFormat="1" ht="10.199999999999999">
      <c r="A123" s="32"/>
      <c r="B123" s="33"/>
      <c r="C123" s="34"/>
      <c r="D123" s="197" t="s">
        <v>130</v>
      </c>
      <c r="E123" s="34"/>
      <c r="F123" s="198" t="s">
        <v>291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130</v>
      </c>
      <c r="AU123" s="15" t="s">
        <v>85</v>
      </c>
    </row>
    <row r="124" spans="1:65" s="2" customFormat="1" ht="19.2">
      <c r="A124" s="32"/>
      <c r="B124" s="33"/>
      <c r="C124" s="34"/>
      <c r="D124" s="197" t="s">
        <v>132</v>
      </c>
      <c r="E124" s="34"/>
      <c r="F124" s="202" t="s">
        <v>294</v>
      </c>
      <c r="G124" s="34"/>
      <c r="H124" s="34"/>
      <c r="I124" s="199"/>
      <c r="J124" s="34"/>
      <c r="K124" s="34"/>
      <c r="L124" s="37"/>
      <c r="M124" s="200"/>
      <c r="N124" s="201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132</v>
      </c>
      <c r="AU124" s="15" t="s">
        <v>85</v>
      </c>
    </row>
    <row r="125" spans="1:65" s="2" customFormat="1" ht="24.15" customHeight="1">
      <c r="A125" s="32"/>
      <c r="B125" s="33"/>
      <c r="C125" s="184" t="s">
        <v>138</v>
      </c>
      <c r="D125" s="184" t="s">
        <v>123</v>
      </c>
      <c r="E125" s="185" t="s">
        <v>295</v>
      </c>
      <c r="F125" s="186" t="s">
        <v>296</v>
      </c>
      <c r="G125" s="187" t="s">
        <v>287</v>
      </c>
      <c r="H125" s="227">
        <v>0.05</v>
      </c>
      <c r="I125" s="189"/>
      <c r="J125" s="190">
        <f>ROUND(I125*H125,2)</f>
        <v>0</v>
      </c>
      <c r="K125" s="186" t="s">
        <v>127</v>
      </c>
      <c r="L125" s="37"/>
      <c r="M125" s="191" t="s">
        <v>1</v>
      </c>
      <c r="N125" s="192" t="s">
        <v>42</v>
      </c>
      <c r="O125" s="6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128</v>
      </c>
      <c r="AT125" s="195" t="s">
        <v>123</v>
      </c>
      <c r="AU125" s="195" t="s">
        <v>85</v>
      </c>
      <c r="AY125" s="15" t="s">
        <v>120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5" t="s">
        <v>85</v>
      </c>
      <c r="BK125" s="196">
        <f>ROUND(I125*H125,2)</f>
        <v>0</v>
      </c>
      <c r="BL125" s="15" t="s">
        <v>128</v>
      </c>
      <c r="BM125" s="195" t="s">
        <v>297</v>
      </c>
    </row>
    <row r="126" spans="1:65" s="2" customFormat="1" ht="19.2">
      <c r="A126" s="32"/>
      <c r="B126" s="33"/>
      <c r="C126" s="34"/>
      <c r="D126" s="197" t="s">
        <v>130</v>
      </c>
      <c r="E126" s="34"/>
      <c r="F126" s="198" t="s">
        <v>296</v>
      </c>
      <c r="G126" s="34"/>
      <c r="H126" s="34"/>
      <c r="I126" s="199"/>
      <c r="J126" s="34"/>
      <c r="K126" s="34"/>
      <c r="L126" s="37"/>
      <c r="M126" s="200"/>
      <c r="N126" s="201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130</v>
      </c>
      <c r="AU126" s="15" t="s">
        <v>85</v>
      </c>
    </row>
    <row r="127" spans="1:65" s="2" customFormat="1" ht="57.6">
      <c r="A127" s="32"/>
      <c r="B127" s="33"/>
      <c r="C127" s="34"/>
      <c r="D127" s="197" t="s">
        <v>132</v>
      </c>
      <c r="E127" s="34"/>
      <c r="F127" s="202" t="s">
        <v>298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132</v>
      </c>
      <c r="AU127" s="15" t="s">
        <v>85</v>
      </c>
    </row>
    <row r="128" spans="1:65" s="2" customFormat="1" ht="16.5" customHeight="1">
      <c r="A128" s="32"/>
      <c r="B128" s="33"/>
      <c r="C128" s="184" t="s">
        <v>128</v>
      </c>
      <c r="D128" s="184" t="s">
        <v>123</v>
      </c>
      <c r="E128" s="185" t="s">
        <v>299</v>
      </c>
      <c r="F128" s="186" t="s">
        <v>300</v>
      </c>
      <c r="G128" s="187" t="s">
        <v>141</v>
      </c>
      <c r="H128" s="188">
        <v>1640</v>
      </c>
      <c r="I128" s="189"/>
      <c r="J128" s="190">
        <f>ROUND(I128*H128,2)</f>
        <v>0</v>
      </c>
      <c r="K128" s="186" t="s">
        <v>127</v>
      </c>
      <c r="L128" s="37"/>
      <c r="M128" s="191" t="s">
        <v>1</v>
      </c>
      <c r="N128" s="192" t="s">
        <v>42</v>
      </c>
      <c r="O128" s="69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128</v>
      </c>
      <c r="AT128" s="195" t="s">
        <v>123</v>
      </c>
      <c r="AU128" s="195" t="s">
        <v>85</v>
      </c>
      <c r="AY128" s="15" t="s">
        <v>120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5" t="s">
        <v>85</v>
      </c>
      <c r="BK128" s="196">
        <f>ROUND(I128*H128,2)</f>
        <v>0</v>
      </c>
      <c r="BL128" s="15" t="s">
        <v>128</v>
      </c>
      <c r="BM128" s="195" t="s">
        <v>301</v>
      </c>
    </row>
    <row r="129" spans="1:47" s="2" customFormat="1" ht="28.8">
      <c r="A129" s="32"/>
      <c r="B129" s="33"/>
      <c r="C129" s="34"/>
      <c r="D129" s="197" t="s">
        <v>130</v>
      </c>
      <c r="E129" s="34"/>
      <c r="F129" s="198" t="s">
        <v>302</v>
      </c>
      <c r="G129" s="34"/>
      <c r="H129" s="34"/>
      <c r="I129" s="199"/>
      <c r="J129" s="34"/>
      <c r="K129" s="34"/>
      <c r="L129" s="37"/>
      <c r="M129" s="228"/>
      <c r="N129" s="229"/>
      <c r="O129" s="230"/>
      <c r="P129" s="230"/>
      <c r="Q129" s="230"/>
      <c r="R129" s="230"/>
      <c r="S129" s="230"/>
      <c r="T129" s="231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130</v>
      </c>
      <c r="AU129" s="15" t="s">
        <v>85</v>
      </c>
    </row>
    <row r="130" spans="1:47" s="2" customFormat="1" ht="6.9" customHeight="1">
      <c r="A130" s="32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37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sheetProtection algorithmName="SHA-512" hashValue="/FDtEbxCVbgxaWfGxvh5aR7wcj2Erwle7gi7LIt4I2/9mv7xbbI9jpszAO/cpgufx4FJda/zO6tPFFZHYoUrvg==" saltValue="I9sg4UUwx3TDtcK499AddfvSvravDG9z5Ii4g8CTTI1X64NwuzDzuK0k7goGBVI6r/LZE60dWr4FOIY4dK8eBw==" spinCount="100000" sheet="1" objects="1" scenarios="1" formatColumns="0" formatRows="0" autoFilter="0"/>
  <autoFilter ref="C116:K12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Výměna kolejnic H...</vt:lpstr>
      <vt:lpstr>SO 02 - Výměna kolejnic H...</vt:lpstr>
      <vt:lpstr>VON - Výměna kolejnic v ú...</vt:lpstr>
      <vt:lpstr>'Rekapitulace stavby'!Názvy_tisku</vt:lpstr>
      <vt:lpstr>'SO 01 - Výměna kolejnic H...'!Názvy_tisku</vt:lpstr>
      <vt:lpstr>'SO 02 - Výměna kolejnic H...'!Názvy_tisku</vt:lpstr>
      <vt:lpstr>'VON - Výměna kolejnic v ú...'!Názvy_tisku</vt:lpstr>
      <vt:lpstr>'Rekapitulace stavby'!Oblast_tisku</vt:lpstr>
      <vt:lpstr>'SO 01 - Výměna kolejnic H...'!Oblast_tisku</vt:lpstr>
      <vt:lpstr>'SO 02 - Výměna kolejnic H...'!Oblast_tisku</vt:lpstr>
      <vt:lpstr>'VON - Výměna kolejnic v ú...'!Oblast_tisku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2022-01-27T09:15:03Z</dcterms:created>
  <dcterms:modified xsi:type="dcterms:W3CDTF">2022-01-27T11:03:03Z</dcterms:modified>
</cp:coreProperties>
</file>